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EB6" lockStructure="1"/>
  <bookViews>
    <workbookView xWindow="15" yWindow="585" windowWidth="23250" windowHeight="9825" tabRatio="615" firstSheet="1" activeTab="1"/>
  </bookViews>
  <sheets>
    <sheet name="Инвентаризация" sheetId="1" state="hidden" r:id="rId1"/>
    <sheet name="Паспорт" sheetId="4" r:id="rId2"/>
  </sheets>
  <calcPr calcId="144525"/>
</workbook>
</file>

<file path=xl/calcChain.xml><?xml version="1.0" encoding="utf-8"?>
<calcChain xmlns="http://schemas.openxmlformats.org/spreadsheetml/2006/main">
  <c r="E22" i="4" l="1"/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74" i="4" l="1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H409" i="4" l="1"/>
  <c r="A373" i="4" l="1"/>
  <c r="C370" i="1"/>
  <c r="D328" i="1" s="1"/>
  <c r="C374" i="1"/>
  <c r="D329" i="1" s="1"/>
  <c r="C363" i="1"/>
  <c r="D327" i="1" s="1"/>
  <c r="C354" i="1"/>
  <c r="D326" i="1" s="1"/>
  <c r="C345" i="1"/>
  <c r="D325" i="1" s="1"/>
  <c r="C337" i="1"/>
  <c r="D324" i="1" s="1"/>
  <c r="C331" i="1"/>
  <c r="D323" i="1" s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s="1"/>
  <c r="D5" i="1" l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A130" i="4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<sst xmlns="http://schemas.openxmlformats.org/spreadsheetml/2006/main" count="961" uniqueCount="382">
  <si>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</si>
  <si>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</si>
  <si>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</si>
  <si>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</si>
  <si>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</si>
  <si>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</si>
  <si>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</si>
  <si>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</si>
  <si>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</si>
  <si>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</si>
  <si>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</si>
  <si>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</si>
  <si>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</si>
  <si>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</si>
  <si>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</si>
  <si>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</si>
  <si>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</si>
  <si>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</si>
  <si>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</si>
  <si>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</si>
  <si>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</si>
  <si>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</si>
  <si>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</si>
  <si>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</si>
  <si>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</si>
  <si>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</si>
  <si>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</si>
  <si>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</si>
  <si>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</si>
  <si>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</si>
  <si>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</si>
  <si>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</si>
  <si>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</si>
  <si>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</si>
  <si>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</si>
  <si>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</si>
  <si>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</si>
  <si>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</si>
  <si>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</si>
  <si>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</si>
  <si>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</si>
  <si>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</si>
  <si>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</si>
  <si>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</si>
  <si>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</si>
  <si>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</si>
  <si>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</si>
  <si>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</si>
  <si>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</si>
  <si>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</si>
  <si>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</si>
  <si>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</si>
  <si>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</si>
  <si>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</si>
  <si>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</si>
  <si>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</si>
  <si>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</si>
  <si>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</si>
  <si>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</si>
  <si>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</si>
  <si>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</si>
  <si>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</si>
  <si>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</si>
  <si>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</si>
  <si>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</si>
  <si>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</si>
  <si>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</si>
  <si>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</si>
  <si>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</si>
  <si>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</si>
  <si>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</si>
  <si>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</si>
  <si>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</si>
  <si>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</si>
  <si>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</si>
  <si>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</si>
  <si>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</si>
  <si>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</si>
  <si>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</si>
  <si>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</si>
  <si>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</si>
  <si>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</si>
  <si>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</si>
  <si>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</si>
  <si>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</si>
  <si>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</si>
  <si>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</si>
  <si>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</si>
  <si>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</si>
  <si>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</si>
  <si>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</si>
  <si>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</si>
  <si>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</si>
  <si>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</si>
  <si>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</si>
  <si>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</si>
  <si>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</si>
  <si>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</si>
  <si>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</si>
  <si>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</si>
  <si>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</si>
  <si>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</si>
  <si>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</si>
  <si>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</si>
  <si>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</si>
  <si>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</si>
  <si>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</si>
  <si>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</si>
  <si>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</si>
  <si>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</si>
  <si>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</si>
  <si>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</si>
  <si>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</si>
  <si>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</si>
  <si>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</si>
  <si>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</si>
  <si>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</si>
  <si>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</si>
  <si>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</si>
  <si>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</si>
  <si>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</si>
  <si>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</si>
  <si>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</si>
  <si>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</si>
  <si>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</si>
  <si>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</si>
  <si>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</si>
  <si>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</si>
  <si>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</si>
  <si>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</si>
  <si>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</si>
  <si>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</si>
  <si>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</si>
  <si>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</si>
  <si>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</si>
  <si>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</si>
  <si>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</si>
  <si>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</si>
  <si>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</si>
  <si>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</si>
  <si>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</si>
  <si>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</si>
  <si>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</si>
  <si>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</si>
  <si>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</si>
  <si>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</si>
  <si>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</si>
  <si>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</si>
  <si>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</si>
  <si>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</si>
  <si>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</si>
  <si>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</si>
  <si>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</si>
  <si>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</si>
  <si>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</si>
  <si>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</si>
  <si>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</si>
  <si>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</si>
  <si>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</si>
  <si>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</si>
  <si>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</si>
  <si>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</si>
  <si>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</si>
  <si>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</si>
  <si>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</si>
  <si>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</si>
  <si>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</si>
  <si>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</si>
  <si>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</si>
  <si>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</si>
  <si>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</si>
  <si>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</si>
  <si>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</si>
  <si>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</si>
  <si>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</si>
  <si>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</si>
  <si>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</si>
  <si>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</si>
  <si>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</si>
  <si>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</si>
  <si>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</si>
  <si>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</si>
  <si>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</si>
  <si>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</si>
  <si>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</si>
  <si>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</si>
  <si>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</si>
  <si>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</si>
  <si>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</si>
  <si>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</si>
  <si>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</si>
  <si>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</si>
  <si>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</si>
  <si>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</si>
  <si>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</si>
  <si>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</si>
  <si>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</si>
  <si>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</si>
  <si>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</si>
  <si>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</si>
  <si>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</si>
  <si>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</si>
  <si>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</si>
  <si>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</si>
  <si>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</si>
  <si>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</si>
  <si>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</si>
  <si>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</si>
  <si>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</si>
  <si>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</si>
  <si>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</si>
  <si>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</si>
  <si>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</si>
  <si>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</si>
  <si>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</si>
  <si>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</si>
  <si>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</si>
  <si>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</si>
  <si>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</si>
  <si>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</si>
  <si>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</si>
  <si>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</si>
  <si>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</si>
  <si>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</si>
  <si>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</si>
  <si>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</si>
  <si>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</si>
  <si>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</si>
  <si>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</si>
  <si>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</si>
  <si>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</si>
  <si>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</si>
  <si>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</si>
  <si>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</si>
  <si>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</si>
  <si>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</si>
  <si>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</si>
  <si>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</si>
  <si>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</si>
  <si>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</si>
  <si>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</si>
  <si>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</si>
  <si>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</si>
  <si>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</si>
  <si>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</si>
  <si>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</si>
  <si>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</si>
  <si>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</si>
  <si>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</si>
  <si>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</si>
  <si>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</si>
  <si>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</si>
  <si>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</si>
  <si>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</si>
  <si>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</si>
  <si>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</si>
  <si>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</si>
  <si>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</si>
  <si>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</si>
  <si>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</si>
  <si>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</si>
  <si>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</si>
  <si>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</si>
  <si>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</si>
  <si>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</si>
  <si>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</si>
  <si>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</si>
  <si>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</si>
  <si>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</si>
  <si>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</si>
  <si>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</si>
  <si>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</si>
  <si>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</si>
  <si>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</si>
  <si>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ухоженный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</si>
  <si>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</si>
  <si>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</si>
  <si>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</si>
  <si>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</si>
  <si>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</si>
  <si>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</si>
  <si>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</si>
  <si>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</si>
  <si>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</si>
  <si>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</si>
  <si>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</si>
  <si>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</si>
  <si>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</si>
  <si>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</si>
  <si>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</si>
  <si>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</si>
  <si>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</si>
  <si>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</si>
  <si>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</si>
  <si>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</si>
  <si>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</si>
  <si>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</si>
  <si>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</si>
  <si>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</si>
  <si>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</si>
  <si>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</si>
  <si>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</si>
  <si>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</si>
  <si>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</si>
  <si>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</si>
  <si>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</si>
  <si>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</si>
  <si>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</si>
  <si>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</si>
  <si>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</si>
  <si>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</si>
  <si>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</si>
  <si>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</si>
  <si>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</si>
  <si>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</si>
  <si>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</si>
  <si>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</si>
  <si>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</si>
  <si>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</si>
  <si>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</si>
  <si>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</si>
  <si>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</si>
  <si>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</si>
  <si>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</si>
  <si>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</si>
  <si>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</si>
  <si>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</si>
  <si>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</si>
  <si>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</si>
  <si>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</si>
  <si>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Схема территории</t>
  </si>
  <si>
    <t>Экспликация:</t>
  </si>
  <si>
    <t>Условные обозначения: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</si>
  <si>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</si>
  <si>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</si>
  <si>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</si>
  <si>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</si>
  <si>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</si>
  <si>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r>
      <t>м</t>
    </r>
    <r>
      <rPr>
        <vertAlign val="superscript"/>
        <sz val="6"/>
        <color theme="1"/>
        <rFont val="Calibri"/>
        <family val="2"/>
        <charset val="204"/>
        <scheme val="minor"/>
      </rPr>
      <t>2</t>
    </r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</si>
  <si>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</si>
  <si>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</si>
  <si>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</si>
  <si>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</si>
  <si>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</si>
  <si>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</si>
  <si>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</si>
  <si>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</si>
  <si>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</si>
  <si>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</si>
  <si>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</si>
  <si>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</si>
  <si>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</si>
  <si>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</si>
  <si>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</si>
  <si>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</si>
  <si>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</si>
  <si>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</si>
  <si>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</si>
  <si>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</si>
  <si>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</si>
  <si>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</si>
  <si>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</si>
  <si>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</si>
  <si>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</si>
  <si>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</si>
  <si>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</si>
  <si>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</si>
  <si>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</si>
  <si>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</si>
  <si>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</si>
  <si>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общественной территории</t>
  </si>
  <si>
    <t>Гатчинское городское поселение</t>
  </si>
  <si>
    <t>тропы протоптаны в газоне</t>
  </si>
  <si>
    <t>134 м2</t>
  </si>
  <si>
    <t>железобетонная плита</t>
  </si>
  <si>
    <t>набивные, брусчатка</t>
  </si>
  <si>
    <t>уличные шкафы для буккроссинга</t>
  </si>
  <si>
    <t>шт</t>
  </si>
  <si>
    <t>1468 м2</t>
  </si>
  <si>
    <t>Сквер у военкомата, ул. Киргетова, д.12</t>
  </si>
  <si>
    <t>_____________Е.В.Любушкина</t>
  </si>
  <si>
    <t>Кудрявцев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</si>
</sst>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vertAlign val="superscript"/>
      <sz val="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49" fontId="34" fillId="0" borderId="0" xfId="0" applyNumberFormat="1" applyFont="1" applyFill="1" applyAlignment="1">
      <alignment vertical="center"/>
    </xf>
    <xf numFmtId="0" fontId="33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3"/>
  <sheetViews>
    <sheetView topLeftCell="A283" zoomScale="90" zoomScaleNormal="90" workbookViewId="0">
      <selection activeCell="G314" sqref="G31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279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355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361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356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357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358</v>
      </c>
      <c r="D31" s="8" t="s">
        <v>95</v>
      </c>
      <c r="E31" t="s">
        <v>359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360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274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275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275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353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275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354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275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275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275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306</v>
      </c>
      <c r="H104" s="17" t="s">
        <v>307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308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323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324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325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326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327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306</v>
      </c>
      <c r="H136" s="17" t="s">
        <v>307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328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352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281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351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310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282</v>
      </c>
      <c r="B291" s="6" t="s">
        <v>283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367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284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285</v>
      </c>
      <c r="D294" s="4"/>
      <c r="E294" s="4"/>
      <c r="F294" s="4" t="s">
        <v>286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290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287</v>
      </c>
      <c r="B297" s="6" t="s">
        <v>288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367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289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291</v>
      </c>
      <c r="D300" s="4"/>
      <c r="E300" s="4"/>
      <c r="F300" s="4" t="s">
        <v>286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292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293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294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295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296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297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298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299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300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301</v>
      </c>
      <c r="B312" s="6" t="s">
        <v>302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367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303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289</v>
      </c>
      <c r="D315" s="4"/>
      <c r="E315" s="4"/>
      <c r="F315" s="4" t="s">
        <v>286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304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305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335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346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347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339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340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341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342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343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344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345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9"/>
  <sheetViews>
    <sheetView tabSelected="1" view="pageBreakPreview" topLeftCell="A82" zoomScale="130" zoomScaleNormal="120" zoomScaleSheetLayoutView="130" workbookViewId="0">
      <selection activeCell="E96" sqref="E96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68" t="s">
        <v>319</v>
      </c>
      <c r="H1" s="168"/>
      <c r="I1" s="73"/>
    </row>
    <row r="2" spans="1:9" ht="17.100000000000001" customHeight="1" x14ac:dyDescent="0.3">
      <c r="G2" s="168" t="s">
        <v>320</v>
      </c>
      <c r="H2" s="168"/>
      <c r="I2" s="73"/>
    </row>
    <row r="3" spans="1:9" ht="30" customHeight="1" x14ac:dyDescent="0.3">
      <c r="G3" s="168" t="s">
        <v>380</v>
      </c>
      <c r="H3" s="168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74" t="s">
        <v>309</v>
      </c>
      <c r="E5" s="174"/>
      <c r="F5" s="174"/>
      <c r="G5" s="174"/>
      <c r="H5" s="88"/>
      <c r="I5" s="70"/>
    </row>
    <row r="6" spans="1:9" s="62" customFormat="1" ht="20.100000000000001" customHeight="1" x14ac:dyDescent="0.25">
      <c r="C6" s="89"/>
      <c r="D6" s="173" t="s">
        <v>370</v>
      </c>
      <c r="E6" s="173"/>
      <c r="F6" s="173"/>
      <c r="G6" s="173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75" t="s">
        <v>311</v>
      </c>
      <c r="E8" s="175"/>
      <c r="F8" s="175"/>
      <c r="G8" s="175"/>
      <c r="H8" s="93"/>
      <c r="I8" s="71"/>
    </row>
    <row r="9" spans="1:9" ht="20.100000000000001" customHeight="1" thickBot="1" x14ac:dyDescent="0.3">
      <c r="C9" s="94"/>
      <c r="D9" s="172" t="s">
        <v>371</v>
      </c>
      <c r="E9" s="172"/>
      <c r="F9" s="172"/>
      <c r="G9" s="172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312</v>
      </c>
      <c r="F11" s="134">
        <v>1</v>
      </c>
      <c r="G11" s="99"/>
      <c r="H11" s="95"/>
    </row>
    <row r="12" spans="1:9" ht="12.75" customHeight="1" x14ac:dyDescent="0.25">
      <c r="C12" s="94"/>
      <c r="D12" s="99"/>
      <c r="E12" s="98" t="s">
        <v>313</v>
      </c>
      <c r="F12" s="135">
        <v>43033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69" t="s">
        <v>314</v>
      </c>
      <c r="D16" s="170"/>
      <c r="E16" s="179" t="s">
        <v>379</v>
      </c>
      <c r="F16" s="180"/>
      <c r="G16" s="180"/>
      <c r="H16" s="181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69" t="s">
        <v>317</v>
      </c>
      <c r="D19" s="170"/>
      <c r="E19" s="184" t="s">
        <v>378</v>
      </c>
      <c r="F19" s="185"/>
      <c r="G19" s="185"/>
      <c r="H19" s="186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69" t="s">
        <v>322</v>
      </c>
      <c r="D22" s="170"/>
      <c r="E22" s="179">
        <f>E25+F25+G25+H25</f>
        <v>583</v>
      </c>
      <c r="F22" s="180"/>
      <c r="G22" s="180"/>
      <c r="H22" s="181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315</v>
      </c>
      <c r="F24" s="78" t="s">
        <v>316</v>
      </c>
      <c r="G24" s="78" t="s">
        <v>333</v>
      </c>
      <c r="H24" s="78" t="s">
        <v>321</v>
      </c>
    </row>
    <row r="25" spans="2:8" ht="15" customHeight="1" x14ac:dyDescent="0.25">
      <c r="C25" s="169" t="s">
        <v>318</v>
      </c>
      <c r="D25" s="170"/>
      <c r="E25" s="82">
        <v>59</v>
      </c>
      <c r="F25" s="82">
        <v>62</v>
      </c>
      <c r="G25" s="82">
        <v>361</v>
      </c>
      <c r="H25" s="82">
        <v>101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77" t="str">
        <f>IF(D6="общественной территории","Составитель паспорта:","Количество подъездов:")</f>
        <v>Составитель паспорта:</v>
      </c>
      <c r="D28" s="178"/>
      <c r="E28" s="179" t="s">
        <v>381</v>
      </c>
      <c r="F28" s="180"/>
      <c r="G28" s="180"/>
      <c r="H28" s="181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71" t="str">
        <f>IF(D6="общественной территории","","Составитель паспорта:")</f>
        <v/>
      </c>
      <c r="D31" s="171"/>
      <c r="E31" s="176"/>
      <c r="F31" s="176"/>
      <c r="G31" s="176"/>
      <c r="H31" s="176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/>
      </c>
      <c r="D34" s="80"/>
      <c r="E34" s="79"/>
      <c r="F34" s="78"/>
      <c r="G34" s="193"/>
      <c r="H34" s="194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/>
      </c>
      <c r="G35" s="195" t="str">
        <f>IF(D6="общественной территории","","(ФИО)")</f>
        <v/>
      </c>
      <c r="H35" s="195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83" t="s">
        <v>330</v>
      </c>
      <c r="C39" s="183"/>
      <c r="D39" s="183"/>
      <c r="E39" s="183"/>
      <c r="F39" s="183"/>
      <c r="G39" s="183"/>
      <c r="H39" s="183"/>
      <c r="I39" s="183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90" t="s">
        <v>331</v>
      </c>
      <c r="B71" s="191"/>
      <c r="C71" s="191"/>
      <c r="D71" s="191"/>
      <c r="E71" s="192"/>
      <c r="F71" s="187" t="s">
        <v>332</v>
      </c>
      <c r="G71" s="188"/>
      <c r="H71" s="188"/>
      <c r="I71" s="189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83" t="s">
        <v>259</v>
      </c>
      <c r="C82" s="183"/>
      <c r="D82" s="183"/>
      <c r="E82" s="183"/>
      <c r="F82" s="183"/>
      <c r="G82" s="183"/>
      <c r="H82" s="183"/>
      <c r="I82" s="183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278</v>
      </c>
    </row>
    <row r="85" spans="1:9" ht="12.75" customHeight="1" x14ac:dyDescent="0.25">
      <c r="B85" s="60" t="s">
        <v>174</v>
      </c>
      <c r="C85" s="55" t="str">
        <f>IFERROR(INDEX(Инвентаризация!$B$9:$I$42,MATCH($B85,Инвентаризация!$B$9:$B$42,0),COLUMN()-1),"")</f>
        <v>Тип опоры</v>
      </c>
      <c r="D85" s="55" t="str">
        <f>IFERROR(INDEX(Инвентаризация!$B$9:$I$42,MATCH($B85,Инвентаризация!$B$9:$B$42,0),COLUMN()-1),"")</f>
        <v>Тип светильника</v>
      </c>
      <c r="E85" s="55" t="str">
        <f>IFERROR(INDEX(Инвентаризация!$B$9:$I$42,MATCH($B85,Инвентаризация!$B$9:$B$42,0),COLUMN()-1),"")</f>
        <v>Высота опоры, м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Протяженность сети, п. м.</v>
      </c>
      <c r="H85" s="55" t="str">
        <f>IFERROR(INDEX(Инвентаризация!$B$9:$I$42,MATCH($B85,Инвентаризация!$B$9:$B$42,0),COLUMN()-1),"")</f>
        <v>Кол-во точек подключения, ед.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280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177</v>
      </c>
      <c r="C89" s="158" t="s">
        <v>180</v>
      </c>
      <c r="D89" s="158"/>
      <c r="E89" s="158"/>
      <c r="F89" s="158" t="s">
        <v>227</v>
      </c>
      <c r="G89" s="141"/>
      <c r="H89" s="142">
        <v>1</v>
      </c>
      <c r="I89" s="159"/>
    </row>
    <row r="90" spans="1:9" ht="12.75" customHeight="1" x14ac:dyDescent="0.25">
      <c r="A90" s="157">
        <f>IF(B90="","",COUNTA($B$89:B90))</f>
        <v>2</v>
      </c>
      <c r="B90" s="69" t="s">
        <v>174</v>
      </c>
      <c r="C90" s="158" t="s">
        <v>254</v>
      </c>
      <c r="D90" s="158" t="s">
        <v>147</v>
      </c>
      <c r="E90" s="158" t="s">
        <v>258</v>
      </c>
      <c r="F90" s="158" t="s">
        <v>210</v>
      </c>
      <c r="G90" s="141"/>
      <c r="H90" s="142">
        <v>1</v>
      </c>
      <c r="I90" s="159"/>
    </row>
    <row r="91" spans="1:9" ht="12.75" customHeight="1" x14ac:dyDescent="0.25">
      <c r="A91" s="157" t="str">
        <f>IF(B91="","",COUNTA($B$89:B91))</f>
        <v/>
      </c>
      <c r="B91" s="69"/>
      <c r="C91" s="158"/>
      <c r="D91" s="158"/>
      <c r="E91" s="158"/>
      <c r="F91" s="158"/>
      <c r="G91" s="141"/>
      <c r="H91" s="142"/>
      <c r="I91" s="159"/>
    </row>
    <row r="92" spans="1:9" ht="12.75" customHeight="1" x14ac:dyDescent="0.25">
      <c r="A92" s="157" t="str">
        <f>IF(B92="","",COUNTA($B$89:B92))</f>
        <v/>
      </c>
      <c r="B92" s="69"/>
      <c r="C92" s="158"/>
      <c r="D92" s="158"/>
      <c r="E92" s="158"/>
      <c r="F92" s="158"/>
      <c r="G92" s="141"/>
      <c r="H92" s="142"/>
      <c r="I92" s="159"/>
    </row>
    <row r="93" spans="1:9" ht="12.75" customHeight="1" x14ac:dyDescent="0.25">
      <c r="A93" s="157" t="str">
        <f>IF(B93="","",COUNTA($B$89:B93))</f>
        <v/>
      </c>
      <c r="B93" s="69"/>
      <c r="C93" s="158"/>
      <c r="D93" s="158"/>
      <c r="E93" s="158"/>
      <c r="F93" s="158"/>
      <c r="G93" s="141"/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83" t="s">
        <v>270</v>
      </c>
      <c r="B123" s="183"/>
      <c r="C123" s="183"/>
      <c r="D123" s="183"/>
      <c r="E123" s="183"/>
      <c r="F123" s="183"/>
      <c r="G123" s="183"/>
      <c r="H123" s="183"/>
      <c r="I123" s="183"/>
    </row>
    <row r="124" spans="1:9" ht="20.100000000000001" customHeight="1" x14ac:dyDescent="0.25">
      <c r="A124" s="146">
        <v>2</v>
      </c>
      <c r="B124" s="147" t="s">
        <v>365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278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0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Нет характеристик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Площадь, кв. м</v>
      </c>
      <c r="H126" s="55" t="str">
        <f>IFERROR(INDEX(Инвентаризация!$B$52:$I$284,MATCH($B126,Инвентаризация!$B$52:$B$284,0),COLUMN()-1),"")</f>
        <v>Нет характеристик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280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f>IF(B130="","",COUNTA($B$130:B130))</f>
        <v>1</v>
      </c>
      <c r="B130" s="69" t="s">
        <v>0</v>
      </c>
      <c r="C130" s="158" t="s">
        <v>2</v>
      </c>
      <c r="D130" s="158"/>
      <c r="E130" s="158"/>
      <c r="F130" s="158" t="s">
        <v>275</v>
      </c>
      <c r="G130" s="141">
        <v>1334</v>
      </c>
      <c r="H130" s="142"/>
      <c r="I130" s="159"/>
    </row>
    <row r="131" spans="1:9" ht="12.75" customHeight="1" x14ac:dyDescent="0.25">
      <c r="A131" s="157">
        <f>IF(B131="","",COUNTA($B$130:B131))</f>
        <v>2</v>
      </c>
      <c r="B131" s="69" t="s">
        <v>24</v>
      </c>
      <c r="C131" s="158" t="s">
        <v>26</v>
      </c>
      <c r="D131" s="158"/>
      <c r="E131" s="158" t="s">
        <v>30</v>
      </c>
      <c r="F131" s="158" t="s">
        <v>233</v>
      </c>
      <c r="G131" s="141"/>
      <c r="H131" s="142">
        <v>23</v>
      </c>
      <c r="I131" s="159"/>
    </row>
    <row r="132" spans="1:9" ht="12.75" customHeight="1" x14ac:dyDescent="0.25">
      <c r="A132" s="157">
        <f>IF(B132="","",COUNTA($B$130:B132))</f>
        <v>3</v>
      </c>
      <c r="B132" s="69" t="s">
        <v>35</v>
      </c>
      <c r="C132" s="158" t="s">
        <v>36</v>
      </c>
      <c r="D132" s="158"/>
      <c r="E132" s="158" t="s">
        <v>13</v>
      </c>
      <c r="F132" s="158" t="s">
        <v>233</v>
      </c>
      <c r="G132" s="141">
        <v>2</v>
      </c>
      <c r="H132" s="142"/>
      <c r="I132" s="159"/>
    </row>
    <row r="133" spans="1:9" ht="12.75" customHeight="1" x14ac:dyDescent="0.25">
      <c r="A133" s="157">
        <f>IF(B133="","",COUNTA($B$130:B133))</f>
        <v>4</v>
      </c>
      <c r="B133" s="69" t="s">
        <v>24</v>
      </c>
      <c r="C133" s="158" t="s">
        <v>27</v>
      </c>
      <c r="D133" s="158"/>
      <c r="E133" s="158" t="s">
        <v>30</v>
      </c>
      <c r="F133" s="158" t="s">
        <v>233</v>
      </c>
      <c r="G133" s="141"/>
      <c r="H133" s="142">
        <v>3</v>
      </c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83"/>
      <c r="B164" s="183"/>
      <c r="C164" s="183"/>
      <c r="D164" s="183"/>
      <c r="E164" s="183"/>
      <c r="F164" s="183"/>
      <c r="G164" s="183"/>
      <c r="H164" s="183"/>
      <c r="I164" s="183"/>
    </row>
    <row r="165" spans="1:9" ht="20.100000000000001" customHeight="1" x14ac:dyDescent="0.25">
      <c r="A165" s="146">
        <v>3</v>
      </c>
      <c r="B165" s="148" t="s">
        <v>364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278</v>
      </c>
    </row>
    <row r="167" spans="1:9" ht="12.75" customHeight="1" x14ac:dyDescent="0.25">
      <c r="B167" s="60" t="s">
        <v>206</v>
      </c>
      <c r="C167" s="55" t="str">
        <f>IFERROR(INDEX(Инвентаризация!$B$52:$I$284,MATCH($B167,Инвентаризация!$B$52:$B$284,0),COLUMN()-1),"")</f>
        <v xml:space="preserve">Покрытие </v>
      </c>
      <c r="D167" s="55" t="str">
        <f>IFERROR(INDEX(Инвентаризация!$B$52:$I$284,MATCH($B167,Инвентаризация!$B$52:$B$284,0),COLUMN()-1),"")</f>
        <v>Нет характеристик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Площадь покрытия, кв. м</v>
      </c>
      <c r="H167" s="55" t="str">
        <f>IFERROR(INDEX(Инвентаризация!$B$52:$I$284,MATCH($B167,Инвентаризация!$B$52:$B$284,0),COLUMN()-1),"")</f>
        <v>Ширина покрытия, м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277</v>
      </c>
      <c r="E169" s="132" t="s">
        <v>276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280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206</v>
      </c>
      <c r="C171" s="158"/>
      <c r="D171" s="158"/>
      <c r="E171" s="158"/>
      <c r="F171" s="163" t="s">
        <v>209</v>
      </c>
      <c r="G171" s="141" t="s">
        <v>373</v>
      </c>
      <c r="H171" s="142">
        <v>0</v>
      </c>
      <c r="I171" s="159" t="s">
        <v>372</v>
      </c>
    </row>
    <row r="172" spans="1:9" ht="12.75" customHeight="1" x14ac:dyDescent="0.25">
      <c r="A172" s="157" t="str">
        <f>IF(B172="","",COUNTA($B$171:B172))</f>
        <v/>
      </c>
      <c r="B172" s="69"/>
      <c r="C172" s="158"/>
      <c r="D172" s="158"/>
      <c r="E172" s="158"/>
      <c r="F172" s="163"/>
      <c r="G172" s="141"/>
      <c r="H172" s="142"/>
      <c r="I172" s="159"/>
    </row>
    <row r="173" spans="1:9" ht="12.75" customHeight="1" x14ac:dyDescent="0.25">
      <c r="A173" s="157" t="str">
        <f>IF(B173="","",COUNTA($B$171:B173))</f>
        <v/>
      </c>
      <c r="B173" s="69"/>
      <c r="C173" s="158"/>
      <c r="D173" s="158"/>
      <c r="E173" s="158"/>
      <c r="F173" s="163"/>
      <c r="G173" s="141"/>
      <c r="H173" s="142"/>
      <c r="I173" s="159"/>
    </row>
    <row r="174" spans="1:9" ht="12.75" customHeight="1" x14ac:dyDescent="0.25">
      <c r="A174" s="157" t="str">
        <f>IF(B174="","",COUNTA($B$171:B174))</f>
        <v/>
      </c>
      <c r="B174" s="69"/>
      <c r="C174" s="158"/>
      <c r="D174" s="158"/>
      <c r="E174" s="158"/>
      <c r="F174" s="163"/>
      <c r="G174" s="141"/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83"/>
      <c r="B205" s="183"/>
      <c r="C205" s="183"/>
      <c r="D205" s="183"/>
      <c r="E205" s="183"/>
      <c r="F205" s="183"/>
      <c r="G205" s="183"/>
      <c r="H205" s="183"/>
      <c r="I205" s="183"/>
    </row>
    <row r="206" spans="1:9" ht="20.100000000000001" customHeight="1" x14ac:dyDescent="0.25">
      <c r="A206" s="146">
        <v>4</v>
      </c>
      <c r="B206" s="148" t="s">
        <v>363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278</v>
      </c>
    </row>
    <row r="208" spans="1:9" ht="12.75" customHeight="1" x14ac:dyDescent="0.25">
      <c r="B208" s="60"/>
      <c r="C208" s="55" t="str">
        <f>IFERROR(INDEX(Инвентаризация!$B$52:$I$284,MATCH($B208,Инвентаризация!$B$52:$B$284,0),COLUMN()-1),"")</f>
        <v/>
      </c>
      <c r="D208" s="55" t="str">
        <f>IFERROR(INDEX(Инвентаризация!$B$52:$I$284,MATCH($B208,Инвентаризация!$B$52:$B$284,0),COLUMN()-1),"")</f>
        <v/>
      </c>
      <c r="E208" s="55" t="str">
        <f>IFERROR(INDEX(Инвентаризация!$B$52:$I$284,MATCH($B208,Инвентаризация!$B$52:$B$284,0),COLUMN()-1),"")</f>
        <v/>
      </c>
      <c r="F208" s="55" t="str">
        <f>IFERROR(INDEX(Инвентаризация!$B$52:$I$284,MATCH($B208,Инвентаризация!$B$52:$B$284,0),COLUMN()-1),"")</f>
        <v/>
      </c>
      <c r="G208" s="55" t="str">
        <f>IFERROR(INDEX(Инвентаризация!$B$52:$I$284,MATCH($B208,Инвентаризация!$B$52:$B$284,0),COLUMN()-1),"")</f>
        <v/>
      </c>
      <c r="H208" s="55" t="str">
        <f>IFERROR(INDEX(Инвентаризация!$B$52:$I$284,MATCH($B208,Инвентаризация!$B$52:$B$284,0),COLUMN()-1),"")</f>
        <v/>
      </c>
      <c r="I208" s="55" t="str">
        <f>IFERROR(INDEX(Инвентаризация!$B$52:$I$284,MATCH($B208,Инвентаризация!$B$52:$B$284,0),COLUMN()-1),"")</f>
        <v/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280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 t="str">
        <f>IF(B212="","",COUNTA($B$212:B212))</f>
        <v/>
      </c>
      <c r="B212" s="69"/>
      <c r="C212" s="158"/>
      <c r="D212" s="158"/>
      <c r="E212" s="158"/>
      <c r="F212" s="158"/>
      <c r="G212" s="141"/>
      <c r="H212" s="142"/>
      <c r="I212" s="159"/>
    </row>
    <row r="213" spans="1:9" ht="12.75" customHeight="1" x14ac:dyDescent="0.25">
      <c r="A213" s="157" t="str">
        <f>IF(B213="","",COUNTA($B$212:B213))</f>
        <v/>
      </c>
      <c r="B213" s="69"/>
      <c r="C213" s="158"/>
      <c r="D213" s="158"/>
      <c r="E213" s="158"/>
      <c r="F213" s="158"/>
      <c r="G213" s="141"/>
      <c r="H213" s="142"/>
      <c r="I213" s="159"/>
    </row>
    <row r="214" spans="1:9" ht="12.75" customHeight="1" x14ac:dyDescent="0.25">
      <c r="A214" s="157" t="str">
        <f>IF(B214="","",COUNTA($B$212:B214))</f>
        <v/>
      </c>
      <c r="B214" s="69"/>
      <c r="C214" s="158"/>
      <c r="D214" s="158"/>
      <c r="E214" s="158"/>
      <c r="F214" s="158"/>
      <c r="G214" s="141"/>
      <c r="H214" s="142"/>
      <c r="I214" s="159"/>
    </row>
    <row r="215" spans="1:9" ht="12.75" customHeight="1" x14ac:dyDescent="0.25">
      <c r="A215" s="157" t="str">
        <f>IF(B215="","",COUNTA($B$212:B215))</f>
        <v/>
      </c>
      <c r="B215" s="69"/>
      <c r="C215" s="158"/>
      <c r="D215" s="158"/>
      <c r="E215" s="158"/>
      <c r="F215" s="158"/>
      <c r="G215" s="141"/>
      <c r="H215" s="142"/>
      <c r="I215" s="159"/>
    </row>
    <row r="216" spans="1:9" ht="12.75" customHeight="1" x14ac:dyDescent="0.25">
      <c r="A216" s="157" t="str">
        <f>IF(B216="","",COUNTA($B$212:B216))</f>
        <v/>
      </c>
      <c r="B216" s="69"/>
      <c r="C216" s="158"/>
      <c r="D216" s="158"/>
      <c r="E216" s="158"/>
      <c r="F216" s="158"/>
      <c r="G216" s="141"/>
      <c r="H216" s="142"/>
      <c r="I216" s="159"/>
    </row>
    <row r="217" spans="1:9" ht="12.75" customHeight="1" x14ac:dyDescent="0.25">
      <c r="A217" s="157" t="str">
        <f>IF(B217="","",COUNTA($B$212:B217))</f>
        <v/>
      </c>
      <c r="B217" s="69"/>
      <c r="C217" s="158"/>
      <c r="D217" s="158"/>
      <c r="E217" s="158"/>
      <c r="F217" s="158"/>
      <c r="G217" s="141"/>
      <c r="H217" s="142"/>
      <c r="I217" s="159"/>
    </row>
    <row r="218" spans="1:9" ht="12.75" customHeight="1" x14ac:dyDescent="0.25">
      <c r="A218" s="157" t="str">
        <f>IF(B218="","",COUNTA($B$212:B218))</f>
        <v/>
      </c>
      <c r="B218" s="69"/>
      <c r="C218" s="158"/>
      <c r="D218" s="158"/>
      <c r="E218" s="158"/>
      <c r="F218" s="158"/>
      <c r="G218" s="141"/>
      <c r="H218" s="142"/>
      <c r="I218" s="159"/>
    </row>
    <row r="219" spans="1:9" ht="12.75" customHeight="1" x14ac:dyDescent="0.25">
      <c r="A219" s="157" t="str">
        <f>IF(B219="","",COUNTA($B$212:B219))</f>
        <v/>
      </c>
      <c r="B219" s="69"/>
      <c r="C219" s="158"/>
      <c r="D219" s="158"/>
      <c r="E219" s="158"/>
      <c r="F219" s="158"/>
      <c r="G219" s="141"/>
      <c r="H219" s="142"/>
      <c r="I219" s="159"/>
    </row>
    <row r="220" spans="1:9" ht="12.75" customHeight="1" x14ac:dyDescent="0.25">
      <c r="A220" s="157" t="str">
        <f>IF(B220="","",COUNTA($B$212:B220))</f>
        <v/>
      </c>
      <c r="B220" s="69"/>
      <c r="C220" s="158"/>
      <c r="D220" s="158"/>
      <c r="E220" s="158"/>
      <c r="F220" s="158"/>
      <c r="G220" s="141"/>
      <c r="H220" s="142"/>
      <c r="I220" s="159"/>
    </row>
    <row r="221" spans="1:9" ht="12.75" customHeight="1" x14ac:dyDescent="0.25">
      <c r="A221" s="157" t="str">
        <f>IF(B221="","",COUNTA($B$212:B221))</f>
        <v/>
      </c>
      <c r="B221" s="69"/>
      <c r="C221" s="158"/>
      <c r="D221" s="158"/>
      <c r="E221" s="158"/>
      <c r="F221" s="158"/>
      <c r="G221" s="141"/>
      <c r="H221" s="142"/>
      <c r="I221" s="159"/>
    </row>
    <row r="222" spans="1:9" ht="12.75" customHeight="1" x14ac:dyDescent="0.25">
      <c r="A222" s="157" t="str">
        <f>IF(B222="","",COUNTA($B$212:B222))</f>
        <v/>
      </c>
      <c r="B222" s="69"/>
      <c r="C222" s="158"/>
      <c r="D222" s="158"/>
      <c r="E222" s="158"/>
      <c r="F222" s="158"/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83"/>
      <c r="B246" s="183"/>
      <c r="C246" s="183"/>
      <c r="D246" s="183"/>
      <c r="E246" s="183"/>
      <c r="F246" s="183"/>
      <c r="G246" s="183"/>
      <c r="H246" s="183"/>
      <c r="I246" s="183"/>
    </row>
    <row r="247" spans="1:9" ht="20.100000000000001" customHeight="1" x14ac:dyDescent="0.25">
      <c r="A247" s="146">
        <v>5</v>
      </c>
      <c r="B247" s="150" t="s">
        <v>362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278</v>
      </c>
    </row>
    <row r="249" spans="1:9" ht="12.75" customHeight="1" x14ac:dyDescent="0.25">
      <c r="A249" s="61"/>
      <c r="B249" s="60"/>
      <c r="C249" s="55" t="str">
        <f>IFERROR(INDEX(Инвентаризация!$B$52:$I$284,MATCH($B249,Инвентаризация!$B$52:$B$284,0),COLUMN()-1),"")</f>
        <v/>
      </c>
      <c r="D249" s="55" t="str">
        <f>IFERROR(INDEX(Инвентаризация!$B$52:$I$284,MATCH($B249,Инвентаризация!$B$52:$B$284,0),COLUMN()-1),"")</f>
        <v/>
      </c>
      <c r="E249" s="55" t="str">
        <f>IFERROR(INDEX(Инвентаризация!$B$52:$I$284,MATCH($B249,Инвентаризация!$B$52:$B$284,0),COLUMN()-1),"")</f>
        <v/>
      </c>
      <c r="F249" s="55" t="str">
        <f>IFERROR(INDEX(Инвентаризация!$B$52:$I$284,MATCH($B249,Инвентаризация!$B$52:$B$284,0),COLUMN()-1),"")</f>
        <v/>
      </c>
      <c r="G249" s="55" t="str">
        <f>IFERROR(INDEX(Инвентаризация!$B$52:$I$284,MATCH($B249,Инвентаризация!$B$52:$B$284,0),COLUMN()-1),"")</f>
        <v/>
      </c>
      <c r="H249" s="55" t="str">
        <f>IFERROR(INDEX(Инвентаризация!$B$52:$I$284,MATCH($B249,Инвентаризация!$B$52:$B$284,0),COLUMN()-1),"")</f>
        <v/>
      </c>
      <c r="I249" s="55" t="str">
        <f>IFERROR(INDEX(Инвентаризация!$B$52:$I$284,MATCH($B249,Инвентаризация!$B$52:$B$284,0),COLUMN()-1),"")</f>
        <v/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280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 t="str">
        <f>IF(B253="","",COUNTA($B$253:B253))</f>
        <v/>
      </c>
      <c r="B253" s="69"/>
      <c r="C253" s="158"/>
      <c r="D253" s="158"/>
      <c r="E253" s="158"/>
      <c r="F253" s="158"/>
      <c r="G253" s="141"/>
      <c r="H253" s="142"/>
      <c r="I253" s="159"/>
    </row>
    <row r="254" spans="1:9" ht="12.75" customHeight="1" x14ac:dyDescent="0.25">
      <c r="A254" s="157" t="str">
        <f>IF(B254="","",COUNTA($B$253:B254))</f>
        <v/>
      </c>
      <c r="B254" s="69"/>
      <c r="C254" s="158"/>
      <c r="D254" s="158"/>
      <c r="E254" s="158"/>
      <c r="F254" s="158"/>
      <c r="G254" s="141"/>
      <c r="H254" s="142"/>
      <c r="I254" s="159"/>
    </row>
    <row r="255" spans="1:9" ht="12.75" customHeight="1" x14ac:dyDescent="0.25">
      <c r="A255" s="157" t="str">
        <f>IF(B255="","",COUNTA($B$253:B255))</f>
        <v/>
      </c>
      <c r="B255" s="69"/>
      <c r="C255" s="158"/>
      <c r="D255" s="158"/>
      <c r="E255" s="158"/>
      <c r="F255" s="158"/>
      <c r="G255" s="141"/>
      <c r="H255" s="142"/>
      <c r="I255" s="159"/>
    </row>
    <row r="256" spans="1:9" ht="12.75" customHeight="1" x14ac:dyDescent="0.25">
      <c r="A256" s="157" t="str">
        <f>IF(B256="","",COUNTA($B$253:B256))</f>
        <v/>
      </c>
      <c r="B256" s="69"/>
      <c r="C256" s="158"/>
      <c r="D256" s="158"/>
      <c r="E256" s="158"/>
      <c r="F256" s="158"/>
      <c r="G256" s="141"/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83"/>
      <c r="B287" s="183"/>
      <c r="C287" s="183"/>
      <c r="D287" s="183"/>
      <c r="E287" s="183"/>
      <c r="F287" s="183"/>
      <c r="G287" s="183"/>
      <c r="H287" s="183"/>
      <c r="I287" s="183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278</v>
      </c>
    </row>
    <row r="290" spans="1:9" ht="12.75" customHeight="1" x14ac:dyDescent="0.25">
      <c r="A290" s="61"/>
      <c r="B290" s="60"/>
      <c r="C290" s="55" t="str">
        <f>IFERROR(INDEX(Инвентаризация!$B$52:$I$284,MATCH($B290,Инвентаризация!$B$52:$B$284,0),COLUMN()-1),"")</f>
        <v/>
      </c>
      <c r="D290" s="55" t="str">
        <f>IFERROR(INDEX(Инвентаризация!$B$52:$I$284,MATCH($B290,Инвентаризация!$B$52:$B$284,0),COLUMN()-1),"")</f>
        <v/>
      </c>
      <c r="E290" s="55" t="str">
        <f>IFERROR(INDEX(Инвентаризация!$B$52:$I$284,MATCH($B290,Инвентаризация!$B$52:$B$284,0),COLUMN()-1),"")</f>
        <v/>
      </c>
      <c r="F290" s="55" t="str">
        <f>IFERROR(INDEX(Инвентаризация!$B$52:$I$284,MATCH($B290,Инвентаризация!$B$52:$B$284,0),COLUMN()-1),"")</f>
        <v/>
      </c>
      <c r="G290" s="55" t="str">
        <f>IFERROR(INDEX(Инвентаризация!$B$52:$I$284,MATCH($B290,Инвентаризация!$B$52:$B$284,0),COLUMN()-1),"")</f>
        <v/>
      </c>
      <c r="H290" s="55" t="str">
        <f>IFERROR(INDEX(Инвентаризация!$B$52:$I$284,MATCH($B290,Инвентаризация!$B$52:$B$284,0),COLUMN()-1),"")</f>
        <v/>
      </c>
      <c r="I290" s="55" t="str">
        <f>IFERROR(INDEX(Инвентаризация!$B$52:$I$284,MATCH($B290,Инвентаризация!$B$52:$B$284,0),COLUMN()-1),"")</f>
        <v/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280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 t="str">
        <f>IF(B294="","",COUNTA($B$294:B294))</f>
        <v/>
      </c>
      <c r="B294" s="69"/>
      <c r="C294" s="158"/>
      <c r="D294" s="158"/>
      <c r="E294" s="158"/>
      <c r="F294" s="158"/>
      <c r="G294" s="141"/>
      <c r="H294" s="142"/>
      <c r="I294" s="159"/>
    </row>
    <row r="295" spans="1:9" ht="12.75" customHeight="1" x14ac:dyDescent="0.25">
      <c r="A295" s="157" t="str">
        <f>IF(B295="","",COUNTA($B$294:B295))</f>
        <v/>
      </c>
      <c r="B295" s="69"/>
      <c r="C295" s="158"/>
      <c r="D295" s="158"/>
      <c r="E295" s="158"/>
      <c r="F295" s="158"/>
      <c r="G295" s="141"/>
      <c r="H295" s="142"/>
      <c r="I295" s="159"/>
    </row>
    <row r="296" spans="1:9" ht="12.75" customHeight="1" x14ac:dyDescent="0.25">
      <c r="A296" s="157" t="str">
        <f>IF(B296="","",COUNTA($B$294:B296))</f>
        <v/>
      </c>
      <c r="B296" s="69"/>
      <c r="C296" s="158"/>
      <c r="D296" s="158"/>
      <c r="E296" s="158"/>
      <c r="F296" s="158"/>
      <c r="G296" s="141"/>
      <c r="H296" s="142"/>
      <c r="I296" s="159"/>
    </row>
    <row r="297" spans="1:9" ht="12.75" customHeight="1" x14ac:dyDescent="0.25">
      <c r="A297" s="157" t="str">
        <f>IF(B297="","",COUNTA($B$294:B297))</f>
        <v/>
      </c>
      <c r="B297" s="69"/>
      <c r="C297" s="158"/>
      <c r="D297" s="158"/>
      <c r="E297" s="158"/>
      <c r="F297" s="158"/>
      <c r="G297" s="141"/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2"/>
      <c r="B328" s="182"/>
      <c r="C328" s="182"/>
      <c r="D328" s="182"/>
      <c r="E328" s="182"/>
      <c r="F328" s="182"/>
      <c r="G328" s="182"/>
      <c r="H328" s="182"/>
      <c r="I328" s="182"/>
    </row>
    <row r="329" spans="1:9" ht="20.100000000000001" customHeight="1" x14ac:dyDescent="0.25">
      <c r="A329" s="146">
        <v>7</v>
      </c>
      <c r="B329" s="151" t="s">
        <v>366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278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 t="s">
        <v>302</v>
      </c>
      <c r="C331" s="55" t="str">
        <f>IFERROR(INDEX(Инвентаризация!$B$52:$I$319,MATCH($B331,Инвентаризация!$B$52:$B$319,0),COLUMN()-1),"")</f>
        <v>Тип</v>
      </c>
      <c r="D331" s="55" t="str">
        <f>IFERROR(INDEX(Инвентаризация!$B$52:$I$319,MATCH($B331,Инвентаризация!$B$52:$B$319,0),COLUMN()-1),"")</f>
        <v>Нет характеристик</v>
      </c>
      <c r="E331" s="55" t="str">
        <f>IFERROR(INDEX(Инвентаризация!$B$52:$I$319,MATCH($B331,Инвентаризация!$B$52:$B$319,0),COLUMN()-1),"")</f>
        <v>Нет характеристик</v>
      </c>
      <c r="F331" s="55" t="str">
        <f>IFERROR(INDEX(Инвентаризация!$B$52:$I$319,MATCH($B331,Инвентаризация!$B$52:$B$319,0),COLUMN()-1),"")</f>
        <v>Состояние</v>
      </c>
      <c r="G331" s="55" t="str">
        <f>IFERROR(INDEX(Инвентаризация!$B$52:$I$319,MATCH($B331,Инвентаризация!$B$52:$B$319,0),COLUMN()-1),"")</f>
        <v>Год постройки</v>
      </c>
      <c r="H331" s="55" t="str">
        <f>IFERROR(INDEX(Инвентаризация!$B$52:$I$319,MATCH($B331,Инвентаризация!$B$52:$B$319,0),COLUMN()-1),"")</f>
        <v>Площадь, кв. м</v>
      </c>
      <c r="I331" s="55" t="str">
        <f>IFERROR(INDEX(Инвентаризация!$B$52:$I$319,MATCH($B331,Инвентаризация!$B$52:$B$319,0),COLUMN()-1),"")</f>
        <v>Комментарии</v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367</v>
      </c>
      <c r="H333" s="132" t="s">
        <v>368</v>
      </c>
      <c r="I333" s="132" t="s">
        <v>47</v>
      </c>
    </row>
    <row r="334" spans="1:9" ht="12.75" customHeight="1" x14ac:dyDescent="0.25">
      <c r="A334" s="56" t="s">
        <v>280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>
        <f>IF(B335="","",COUNTA($B335:B$335))</f>
        <v>1</v>
      </c>
      <c r="B335" s="69" t="s">
        <v>302</v>
      </c>
      <c r="C335" s="158" t="s">
        <v>23</v>
      </c>
      <c r="D335" s="158"/>
      <c r="E335" s="158"/>
      <c r="F335" s="158" t="s">
        <v>286</v>
      </c>
      <c r="G335" s="141"/>
      <c r="H335" s="142">
        <v>4.8</v>
      </c>
      <c r="I335" s="159" t="s">
        <v>374</v>
      </c>
    </row>
    <row r="336" spans="1:9" ht="12.75" customHeight="1" x14ac:dyDescent="0.25">
      <c r="A336" s="157" t="str">
        <f>IF(B336="","",COUNTA($B$335:B336))</f>
        <v/>
      </c>
      <c r="B336" s="69"/>
      <c r="C336" s="158"/>
      <c r="D336" s="158"/>
      <c r="E336" s="158"/>
      <c r="F336" s="158"/>
      <c r="G336" s="141"/>
      <c r="H336" s="142"/>
      <c r="I336" s="159"/>
    </row>
    <row r="337" spans="1:9" ht="12.75" customHeight="1" x14ac:dyDescent="0.25">
      <c r="A337" s="157" t="str">
        <f>IF(B337="","",COUNTA($B$335:B337))</f>
        <v/>
      </c>
      <c r="B337" s="69"/>
      <c r="C337" s="158"/>
      <c r="D337" s="158"/>
      <c r="E337" s="158"/>
      <c r="F337" s="158"/>
      <c r="G337" s="141"/>
      <c r="H337" s="142"/>
      <c r="I337" s="159"/>
    </row>
    <row r="338" spans="1:9" ht="12.75" customHeight="1" x14ac:dyDescent="0.25">
      <c r="A338" s="157" t="str">
        <f>IF(B338="","",COUNTA($B$335:B338))</f>
        <v/>
      </c>
      <c r="B338" s="69"/>
      <c r="C338" s="158"/>
      <c r="D338" s="158"/>
      <c r="E338" s="158"/>
      <c r="F338" s="158"/>
      <c r="G338" s="141"/>
      <c r="H338" s="142"/>
      <c r="I338" s="159"/>
    </row>
    <row r="339" spans="1:9" ht="12.75" customHeight="1" x14ac:dyDescent="0.25">
      <c r="A339" s="157" t="str">
        <f>IF(B339="","",COUNTA($B$335:B339))</f>
        <v/>
      </c>
      <c r="B339" s="69"/>
      <c r="C339" s="158"/>
      <c r="D339" s="158"/>
      <c r="E339" s="158"/>
      <c r="F339" s="158"/>
      <c r="G339" s="141"/>
      <c r="H339" s="142"/>
      <c r="I339" s="159"/>
    </row>
    <row r="340" spans="1:9" ht="12.75" customHeight="1" x14ac:dyDescent="0.25">
      <c r="A340" s="157" t="str">
        <f>IF(B340="","",COUNTA($B$335:B340))</f>
        <v/>
      </c>
      <c r="B340" s="69"/>
      <c r="C340" s="158"/>
      <c r="D340" s="158"/>
      <c r="E340" s="158"/>
      <c r="F340" s="158"/>
      <c r="G340" s="141"/>
      <c r="H340" s="142"/>
      <c r="I340" s="159"/>
    </row>
    <row r="341" spans="1:9" ht="12.75" customHeight="1" x14ac:dyDescent="0.25">
      <c r="A341" s="157" t="str">
        <f>IF(B341="","",COUNTA($B$335:B341))</f>
        <v/>
      </c>
      <c r="B341" s="69"/>
      <c r="C341" s="158"/>
      <c r="D341" s="158"/>
      <c r="E341" s="158"/>
      <c r="F341" s="158"/>
      <c r="G341" s="141"/>
      <c r="H341" s="142"/>
      <c r="I341" s="159"/>
    </row>
    <row r="342" spans="1:9" ht="12.75" customHeight="1" x14ac:dyDescent="0.25">
      <c r="A342" s="157" t="str">
        <f>IF(B342="","",COUNTA($B$335:B342))</f>
        <v/>
      </c>
      <c r="B342" s="69"/>
      <c r="C342" s="158"/>
      <c r="D342" s="158"/>
      <c r="E342" s="158"/>
      <c r="F342" s="158"/>
      <c r="G342" s="141"/>
      <c r="H342" s="142"/>
      <c r="I342" s="159"/>
    </row>
    <row r="343" spans="1:9" ht="12.75" customHeight="1" x14ac:dyDescent="0.25">
      <c r="A343" s="157" t="str">
        <f>IF(B343="","",COUNTA($B$335:B343))</f>
        <v/>
      </c>
      <c r="B343" s="69"/>
      <c r="C343" s="158"/>
      <c r="D343" s="158"/>
      <c r="E343" s="158"/>
      <c r="F343" s="158"/>
      <c r="G343" s="141"/>
      <c r="H343" s="142"/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67" t="s">
        <v>334</v>
      </c>
      <c r="B369" s="167"/>
      <c r="C369" s="167"/>
      <c r="D369" s="167"/>
      <c r="E369" s="167"/>
      <c r="F369" s="167"/>
      <c r="G369" s="167"/>
      <c r="H369" s="167"/>
      <c r="I369" s="167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336</v>
      </c>
      <c r="C372" s="132" t="s">
        <v>260</v>
      </c>
      <c r="D372" s="132" t="s">
        <v>350</v>
      </c>
      <c r="E372" s="132" t="s">
        <v>337</v>
      </c>
      <c r="F372" s="132" t="s">
        <v>329</v>
      </c>
      <c r="G372" s="133" t="s">
        <v>348</v>
      </c>
      <c r="H372" s="132" t="s">
        <v>349</v>
      </c>
      <c r="I372" s="132" t="s">
        <v>47</v>
      </c>
    </row>
    <row r="373" spans="1:9" ht="12.75" customHeight="1" x14ac:dyDescent="0.25">
      <c r="A373" s="157">
        <f>IF(B373="","",COUNTA($B$373:B373))</f>
        <v>1</v>
      </c>
      <c r="B373" s="51" t="s">
        <v>44</v>
      </c>
      <c r="C373" s="51" t="s">
        <v>24</v>
      </c>
      <c r="D373" s="51" t="s">
        <v>345</v>
      </c>
      <c r="E373" s="136" t="s">
        <v>377</v>
      </c>
      <c r="F373" s="137">
        <v>15</v>
      </c>
      <c r="G373" s="166">
        <v>30835</v>
      </c>
      <c r="H373" s="138">
        <f>IF(G373="","",F373*G373)</f>
        <v>462525</v>
      </c>
      <c r="I373" s="136"/>
    </row>
    <row r="374" spans="1:9" ht="12.75" customHeight="1" x14ac:dyDescent="0.25">
      <c r="A374" s="157">
        <f>IF(B374="","",COUNTA($B$373:B374))</f>
        <v>2</v>
      </c>
      <c r="B374" s="51" t="s">
        <v>44</v>
      </c>
      <c r="C374" s="51" t="s">
        <v>35</v>
      </c>
      <c r="D374" s="51" t="s">
        <v>345</v>
      </c>
      <c r="E374" s="136" t="s">
        <v>377</v>
      </c>
      <c r="F374" s="137">
        <v>700</v>
      </c>
      <c r="G374" s="166">
        <v>3500</v>
      </c>
      <c r="H374" s="138">
        <f>IF(G374="","",F374*G374)</f>
        <v>2450000</v>
      </c>
      <c r="I374" s="136"/>
    </row>
    <row r="375" spans="1:9" ht="12.75" customHeight="1" x14ac:dyDescent="0.25">
      <c r="A375" s="157">
        <f>IF(B375="","",COUNTA($B$373:B375))</f>
        <v>3</v>
      </c>
      <c r="B375" s="51" t="s">
        <v>173</v>
      </c>
      <c r="C375" s="51" t="s">
        <v>176</v>
      </c>
      <c r="D375" s="51" t="s">
        <v>345</v>
      </c>
      <c r="E375" s="136" t="s">
        <v>377</v>
      </c>
      <c r="F375" s="137">
        <v>8</v>
      </c>
      <c r="G375" s="166">
        <v>27000</v>
      </c>
      <c r="H375" s="138">
        <f t="shared" ref="H375:H407" si="0">IF(G375="","",F375*G375)</f>
        <v>216000</v>
      </c>
      <c r="I375" s="136"/>
    </row>
    <row r="376" spans="1:9" ht="12.75" customHeight="1" x14ac:dyDescent="0.25">
      <c r="A376" s="157">
        <f>IF(B376="","",COUNTA($B$373:B376))</f>
        <v>4</v>
      </c>
      <c r="B376" s="51" t="s">
        <v>173</v>
      </c>
      <c r="C376" s="51" t="s">
        <v>177</v>
      </c>
      <c r="D376" s="51" t="s">
        <v>345</v>
      </c>
      <c r="E376" s="136" t="s">
        <v>377</v>
      </c>
      <c r="F376" s="137">
        <v>8</v>
      </c>
      <c r="G376" s="166">
        <v>7500</v>
      </c>
      <c r="H376" s="138">
        <f t="shared" si="0"/>
        <v>60000</v>
      </c>
      <c r="I376" s="136"/>
    </row>
    <row r="377" spans="1:9" ht="12.75" customHeight="1" x14ac:dyDescent="0.25">
      <c r="A377" s="157">
        <f>IF(B377="","",COUNTA($B$373:B377))</f>
        <v>5</v>
      </c>
      <c r="B377" s="51" t="s">
        <v>173</v>
      </c>
      <c r="C377" s="51" t="s">
        <v>174</v>
      </c>
      <c r="D377" s="51" t="s">
        <v>345</v>
      </c>
      <c r="E377" s="136" t="s">
        <v>377</v>
      </c>
      <c r="F377" s="137">
        <v>8</v>
      </c>
      <c r="G377" s="137">
        <v>23700</v>
      </c>
      <c r="H377" s="138">
        <f t="shared" si="0"/>
        <v>189600</v>
      </c>
      <c r="I377" s="136"/>
    </row>
    <row r="378" spans="1:9" ht="12.75" customHeight="1" x14ac:dyDescent="0.25">
      <c r="A378" s="157">
        <f>IF(B378="","",COUNTA($B$373:B378))</f>
        <v>6</v>
      </c>
      <c r="B378" s="51" t="s">
        <v>44</v>
      </c>
      <c r="C378" s="51" t="s">
        <v>0</v>
      </c>
      <c r="D378" s="51" t="s">
        <v>343</v>
      </c>
      <c r="E378" s="165" t="s">
        <v>338</v>
      </c>
      <c r="F378" s="137">
        <v>477</v>
      </c>
      <c r="G378" s="137">
        <v>161.03</v>
      </c>
      <c r="H378" s="138">
        <f t="shared" si="0"/>
        <v>76811.31</v>
      </c>
      <c r="I378" s="136"/>
    </row>
    <row r="379" spans="1:9" ht="12.75" customHeight="1" x14ac:dyDescent="0.25">
      <c r="A379" s="157">
        <f>IF(B379="","",COUNTA($B$373:B379))</f>
        <v>7</v>
      </c>
      <c r="B379" s="51" t="s">
        <v>197</v>
      </c>
      <c r="C379" s="51" t="s">
        <v>207</v>
      </c>
      <c r="D379" s="51" t="s">
        <v>345</v>
      </c>
      <c r="E379" s="136" t="s">
        <v>377</v>
      </c>
      <c r="F379" s="137">
        <v>2</v>
      </c>
      <c r="G379" s="137">
        <v>153000</v>
      </c>
      <c r="H379" s="138">
        <f t="shared" si="0"/>
        <v>306000</v>
      </c>
      <c r="I379" s="136" t="s">
        <v>376</v>
      </c>
    </row>
    <row r="380" spans="1:9" ht="12.75" customHeight="1" x14ac:dyDescent="0.25">
      <c r="A380" s="157">
        <f>IF(B380="","",COUNTA($B$373:B380))</f>
        <v>8</v>
      </c>
      <c r="B380" s="51" t="s">
        <v>192</v>
      </c>
      <c r="C380" s="51" t="s">
        <v>206</v>
      </c>
      <c r="D380" s="51" t="s">
        <v>344</v>
      </c>
      <c r="E380" s="165" t="s">
        <v>338</v>
      </c>
      <c r="F380" s="137">
        <v>1700</v>
      </c>
      <c r="G380" s="137">
        <v>1593.65</v>
      </c>
      <c r="H380" s="138">
        <f t="shared" si="0"/>
        <v>2709205</v>
      </c>
      <c r="I380" s="136" t="s">
        <v>375</v>
      </c>
    </row>
    <row r="381" spans="1:9" ht="12.75" customHeight="1" x14ac:dyDescent="0.25">
      <c r="A381" s="157" t="str">
        <f>IF(B381="","",COUNTA($B$373:B381))</f>
        <v/>
      </c>
      <c r="B381" s="51"/>
      <c r="C381" s="51"/>
      <c r="D381" s="51"/>
      <c r="E381" s="136"/>
      <c r="F381" s="137"/>
      <c r="G381" s="137"/>
      <c r="H381" s="138" t="str">
        <f t="shared" si="0"/>
        <v/>
      </c>
      <c r="I381" s="136"/>
    </row>
    <row r="382" spans="1:9" ht="12.75" customHeight="1" x14ac:dyDescent="0.25">
      <c r="A382" s="157" t="str">
        <f>IF(B382="","",COUNTA($B$373:B382))</f>
        <v/>
      </c>
      <c r="B382" s="51"/>
      <c r="C382" s="51"/>
      <c r="D382" s="51"/>
      <c r="E382" s="136"/>
      <c r="F382" s="137"/>
      <c r="G382" s="137"/>
      <c r="H382" s="138" t="str">
        <f>IF(G382="","",F382*G382)</f>
        <v/>
      </c>
      <c r="I382" s="136"/>
    </row>
    <row r="383" spans="1:9" ht="12.75" customHeight="1" x14ac:dyDescent="0.25">
      <c r="A383" s="157" t="str">
        <f>IF(B383="","",COUNTA($B$373:B383))</f>
        <v/>
      </c>
      <c r="B383" s="51"/>
      <c r="C383" s="51"/>
      <c r="D383" s="51"/>
      <c r="E383" s="136"/>
      <c r="F383" s="137"/>
      <c r="G383" s="137"/>
      <c r="H383" s="138" t="str">
        <f t="shared" si="0"/>
        <v/>
      </c>
      <c r="I383" s="136"/>
    </row>
    <row r="384" spans="1:9" ht="12.75" customHeight="1" x14ac:dyDescent="0.25">
      <c r="A384" s="157" t="str">
        <f>IF(B384="","",COUNTA($B$373:B384))</f>
        <v/>
      </c>
      <c r="B384" s="51"/>
      <c r="C384" s="51"/>
      <c r="D384" s="51"/>
      <c r="E384" s="136"/>
      <c r="F384" s="137"/>
      <c r="G384" s="137"/>
      <c r="H384" s="138" t="str">
        <f t="shared" si="0"/>
        <v/>
      </c>
      <c r="I384" s="136"/>
    </row>
    <row r="385" spans="1:9" ht="12.75" customHeight="1" x14ac:dyDescent="0.25">
      <c r="A385" s="157" t="str">
        <f>IF(B385="","",COUNTA($B$373:B385))</f>
        <v/>
      </c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369</v>
      </c>
      <c r="H409" s="156">
        <f>SUM(H373:H407)</f>
        <v>6470141.3100000005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E22:H22"/>
    <mergeCell ref="E19:H19"/>
    <mergeCell ref="C19:D19"/>
    <mergeCell ref="B39:I39"/>
    <mergeCell ref="F71:I71"/>
    <mergeCell ref="A71:E71"/>
    <mergeCell ref="G34:H34"/>
    <mergeCell ref="G35:H35"/>
    <mergeCell ref="A328:I328"/>
    <mergeCell ref="A123:I123"/>
    <mergeCell ref="B82:I82"/>
    <mergeCell ref="A164:I164"/>
    <mergeCell ref="A205:I205"/>
    <mergeCell ref="A246:I246"/>
    <mergeCell ref="A287:I287"/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G89:I121 G171:I204 G212:I245 G253:I286 G294:I327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Галашина Валентина Васильевна</cp:lastModifiedBy>
  <cp:lastPrinted>2017-10-25T07:15:17Z</cp:lastPrinted>
  <dcterms:created xsi:type="dcterms:W3CDTF">2017-08-22T09:44:58Z</dcterms:created>
  <dcterms:modified xsi:type="dcterms:W3CDTF">2017-10-27T06:25:34Z</dcterms:modified>
</cp:coreProperties>
</file>