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-radm\otd_ekon\ПРОГНОЗ СЭР\Прогноз СЭР ГМР 2023\Прогнозы ПОСЕЛЕНИЙ\МО Город Гатчина\"/>
    </mc:Choice>
  </mc:AlternateContent>
  <bookViews>
    <workbookView xWindow="0" yWindow="0" windowWidth="25200" windowHeight="11280"/>
  </bookViews>
  <sheets>
    <sheet name="форма 2П_действующие" sheetId="1" r:id="rId1"/>
  </sheets>
  <externalReferences>
    <externalReference r:id="rId2"/>
    <externalReference r:id="rId3"/>
    <externalReference r:id="rId4"/>
    <externalReference r:id="rId5"/>
  </externalReference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Print_Titles" localSheetId="0">'форма 2П_действующие'!$4:$5</definedName>
    <definedName name="_xlnm.Print_Area" localSheetId="0">'форма 2П_действующие'!$A$1:$H$63</definedName>
  </definedNames>
  <calcPr calcId="162913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42" i="1" l="1"/>
  <c r="E42" i="1"/>
  <c r="F42" i="1"/>
  <c r="G42" i="1"/>
  <c r="H42" i="1"/>
  <c r="D41" i="1"/>
  <c r="E41" i="1"/>
  <c r="F41" i="1"/>
  <c r="G41" i="1"/>
  <c r="H41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34" i="1"/>
  <c r="E34" i="1"/>
  <c r="F34" i="1"/>
  <c r="G34" i="1"/>
  <c r="H34" i="1"/>
  <c r="D35" i="1"/>
  <c r="E35" i="1"/>
  <c r="F35" i="1"/>
  <c r="G35" i="1"/>
  <c r="H35" i="1"/>
  <c r="D49" i="1" l="1"/>
  <c r="E49" i="1"/>
  <c r="F49" i="1"/>
  <c r="G49" i="1"/>
  <c r="H49" i="1"/>
  <c r="E50" i="1"/>
  <c r="F50" i="1"/>
  <c r="G50" i="1"/>
  <c r="H50" i="1"/>
  <c r="D51" i="1"/>
  <c r="E51" i="1"/>
  <c r="F51" i="1"/>
  <c r="G51" i="1"/>
  <c r="H51" i="1"/>
  <c r="D60" i="1" l="1"/>
  <c r="E60" i="1"/>
  <c r="F60" i="1"/>
  <c r="G60" i="1"/>
  <c r="H60" i="1"/>
  <c r="H55" i="1" l="1"/>
  <c r="G55" i="1"/>
  <c r="F55" i="1"/>
  <c r="E55" i="1"/>
  <c r="H54" i="1"/>
  <c r="G54" i="1"/>
  <c r="F54" i="1"/>
  <c r="H45" i="1"/>
  <c r="G45" i="1"/>
  <c r="F45" i="1"/>
  <c r="E45" i="1"/>
  <c r="E28" i="1"/>
  <c r="H24" i="1"/>
  <c r="G24" i="1"/>
  <c r="F24" i="1"/>
  <c r="H16" i="1"/>
  <c r="G16" i="1"/>
  <c r="F16" i="1"/>
  <c r="E16" i="1"/>
  <c r="D16" i="1"/>
  <c r="H13" i="1"/>
  <c r="G13" i="1"/>
  <c r="F13" i="1"/>
  <c r="E13" i="1"/>
  <c r="D13" i="1"/>
  <c r="F7" i="1" l="1"/>
  <c r="F28" i="1" s="1"/>
  <c r="E9" i="1"/>
  <c r="G7" i="1" l="1"/>
  <c r="H7" i="1" s="1"/>
  <c r="E10" i="1"/>
  <c r="E20" i="1" s="1"/>
  <c r="E17" i="1"/>
  <c r="E18" i="1" l="1"/>
  <c r="E19" i="1" s="1"/>
  <c r="G28" i="1"/>
  <c r="F10" i="1"/>
  <c r="F17" i="1" s="1"/>
  <c r="F18" i="1"/>
  <c r="H28" i="1"/>
  <c r="H10" i="1"/>
  <c r="G10" i="1"/>
  <c r="F20" i="1" l="1"/>
  <c r="F19" i="1"/>
  <c r="G18" i="1"/>
  <c r="G17" i="1"/>
  <c r="G20" i="1"/>
  <c r="H18" i="1"/>
  <c r="H17" i="1"/>
  <c r="H20" i="1"/>
  <c r="G19" i="1" l="1"/>
  <c r="H19" i="1"/>
</calcChain>
</file>

<file path=xl/sharedStrings.xml><?xml version="1.0" encoding="utf-8"?>
<sst xmlns="http://schemas.openxmlformats.org/spreadsheetml/2006/main" count="155" uniqueCount="104">
  <si>
    <t>Основные показатели прогноза социально-экономического развития муниципального образования Ленинградской области на 2024-2026 годы</t>
  </si>
  <si>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</si>
  <si>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</si>
  <si>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</si>
  <si>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</si>
  <si>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</si>
  <si>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</si>
  <si>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</si>
  <si>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</si>
  <si>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(на 1 января года)</t>
  </si>
  <si>
    <t>Человек</t>
  </si>
  <si>
    <t>1.1</t>
  </si>
  <si>
    <t>в том числе: городское</t>
  </si>
  <si>
    <t>1.2</t>
  </si>
  <si>
    <t xml:space="preserve">                      сельское</t>
  </si>
  <si>
    <t>2</t>
  </si>
  <si>
    <t>Численность населения среднегодовая</t>
  </si>
  <si>
    <t>3</t>
  </si>
  <si>
    <t>Число родившихся (без учета мертворожденных)</t>
  </si>
  <si>
    <t>4</t>
  </si>
  <si>
    <t>Число умерших</t>
  </si>
  <si>
    <t>5</t>
  </si>
  <si>
    <t>Естественный прирост ( -убыль)</t>
  </si>
  <si>
    <t>6</t>
  </si>
  <si>
    <t>Число прибывших</t>
  </si>
  <si>
    <t>7</t>
  </si>
  <si>
    <t>Число убывших</t>
  </si>
  <si>
    <t>8</t>
  </si>
  <si>
    <t>Миграционный прирост (-убыль)</t>
  </si>
  <si>
    <t>9</t>
  </si>
  <si>
    <t>Общий коэффициент рождаемости</t>
  </si>
  <si>
    <t>чел. на 1 тыс. чел. населения</t>
  </si>
  <si>
    <t>10</t>
  </si>
  <si>
    <t>Общий коэффициент смертности</t>
  </si>
  <si>
    <t>11</t>
  </si>
  <si>
    <t>Коэффициент естественного прироста (убыли)</t>
  </si>
  <si>
    <t>12</t>
  </si>
  <si>
    <t>Коэффициент миграционного прироста (убыли)</t>
  </si>
  <si>
    <t>II</t>
  </si>
  <si>
    <t>Промышленное производство</t>
  </si>
  <si>
    <t>1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</si>
  <si>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</si>
  <si>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единиц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</si>
  <si>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</si>
  <si>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тыс. руб.</t>
  </si>
  <si>
    <t>% к предыдущему году в действующих ценах</t>
  </si>
  <si>
    <t>III</t>
  </si>
  <si>
    <t>IV</t>
  </si>
  <si>
    <t>Строительство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</si>
  <si>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</si>
  <si>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</si>
  <si>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>Ввод в действие объектов социально-культурной сферы за счет всех источников финансирования</t>
  </si>
  <si>
    <t>Кв. метров общей площади на 1 чел.</t>
  </si>
  <si>
    <t>V</t>
  </si>
  <si>
    <t>Транспорт</t>
  </si>
  <si>
    <t>Протяженность автодорог общего пользования местного значения (на конец года)</t>
  </si>
  <si>
    <t>километр</t>
  </si>
  <si>
    <t>Протяженность автодорог общего пользования местного значения с твердым покрытием (на конец года)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</si>
  <si>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</si>
  <si>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%</t>
  </si>
  <si>
    <t>VI</t>
  </si>
  <si>
    <t>Потребительский рынок</t>
  </si>
  <si>
    <t xml:space="preserve">Оборот розничной торговли 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</si>
  <si>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</si>
  <si>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</si>
  <si>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</si>
  <si>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</si>
  <si>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VII</t>
  </si>
  <si>
    <t>Малое и среднее предпринимательство</t>
  </si>
  <si>
    <t>Количество малых и средних предприятий, включая микропредприятия (на конец года)</t>
  </si>
  <si>
    <t>Число индивидуальных предпринимателей (физических лиц, действующих без образования юридического лица)</t>
  </si>
  <si>
    <t>VIII</t>
  </si>
  <si>
    <t>Инвестиции</t>
  </si>
  <si>
    <t>Инвестиции в основной капитал</t>
  </si>
  <si>
    <t>Муниципальный долг</t>
  </si>
  <si>
    <t>млн руб.</t>
  </si>
  <si>
    <t>IX</t>
  </si>
  <si>
    <t>Рынок труда и занятость населения</t>
  </si>
  <si>
    <t>Численность занятых в экономике (среднегодовая)</t>
  </si>
  <si>
    <t>Численность безработных, зарегистрированных в органах государственной службы занятости (на конец года)</t>
  </si>
  <si>
    <t>Уровень зарегистрированной безработицы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</si>
  <si>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</si>
  <si>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</si>
  <si>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Среднесписочная численность работников организаций (без внешних совместителей)</t>
  </si>
  <si>
    <t>Среднемесячная номинальная начисленная заработная плата в целом по муниципальному образованию</t>
  </si>
  <si>
    <t>Рублей</t>
  </si>
  <si>
    <t>% к предыдущему году</t>
  </si>
  <si>
    <t>Фонд начисленной заработной платы всех работников по муниципальному образованию</t>
  </si>
  <si>
    <t>X</t>
  </si>
  <si>
    <t>Развитие социальной сферы</t>
  </si>
  <si>
    <t xml:space="preserve">Уровень обеспеченности (на конец года): </t>
  </si>
  <si>
    <t>общедоступными библиотеками</t>
  </si>
  <si>
    <t>1.3</t>
  </si>
  <si>
    <t xml:space="preserve">учреждениями культурно-досугового типа </t>
  </si>
  <si>
    <t>дошкольными образовательными учреждениями</t>
  </si>
  <si>
    <t>мест на 1000 детей в возрасте 1-6 лет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</si>
  <si>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</si>
  <si>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</si>
  <si>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</si>
  <si>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Муниципальное образование "Город Гатчина" Ленинградской области</t>
  </si>
  <si>
    <t xml:space="preserve">Общая площадь введенных в действие жилых помещений, приходящаяся в среднем на одного жителя </t>
  </si>
  <si>
    <t>% на 10000 населения</t>
  </si>
  <si>
    <t>% на 25000 населения</t>
  </si>
  <si>
    <t>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</si>
</sst>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#,##0.0"/>
    <numFmt numFmtId="166" formatCode="0.00;[Red]0.00"/>
  </numFmts>
  <fonts count="11" x14ac:knownFonts="1">
    <font>
      <sz val="11"/>
      <color theme="1"/>
      <name val="Calibri"/>
      <scheme val="minor"/>
    </font>
    <font>
      <sz val="10"/>
      <name val="Arial Cyr"/>
    </font>
    <font>
      <sz val="10"/>
      <name val="Courier"/>
    </font>
    <font>
      <sz val="12"/>
      <color theme="1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164" fontId="2" fillId="0" borderId="0"/>
    <xf numFmtId="0" fontId="10" fillId="0" borderId="0"/>
    <xf numFmtId="164" fontId="2" fillId="0" borderId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top" wrapText="1"/>
    </xf>
    <xf numFmtId="0" fontId="7" fillId="2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center" vertical="top" wrapText="1"/>
    </xf>
    <xf numFmtId="165" fontId="3" fillId="0" borderId="10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top" wrapText="1"/>
    </xf>
    <xf numFmtId="49" fontId="9" fillId="2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17" xfId="0" applyFont="1" applyBorder="1" applyAlignment="1">
      <alignment horizontal="center"/>
    </xf>
    <xf numFmtId="0" fontId="7" fillId="2" borderId="18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top" wrapText="1"/>
    </xf>
    <xf numFmtId="49" fontId="9" fillId="0" borderId="1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6">
    <cellStyle name="Обычный" xfId="0" builtinId="0"/>
    <cellStyle name="Обычный 100" xfId="1"/>
    <cellStyle name="Обычный 2" xfId="2"/>
    <cellStyle name="Обычный 25 2" xfId="3"/>
    <cellStyle name="Обычный 3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3;&#1054;&#1047;%20&#1057;&#1069;&#1056;/&#1055;&#1088;&#1086;&#1075;&#1085;&#1086;&#1079;%20&#1057;&#1069;&#1056;%20&#1043;&#1052;&#1056;%202023/&#1086;&#1090;%20&#1089;&#1090;&#1088;&#1091;&#1082;&#1090;&#1091;&#1088;/&#1086;&#1090;%20&#1046;&#1050;&#1061;/3.%20%20&#1060;&#1086;&#1088;&#1084;&#1099;_&#1050;&#1086;&#1084;&#1080;&#1090;&#1077;&#1090;%20&#1046;&#1050;&#1061;_2024-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3;&#1054;&#1047;%20&#1057;&#1069;&#1056;/&#1055;&#1088;&#1086;&#1075;&#1085;&#1086;&#1079;%20&#1057;&#1069;&#1056;%20&#1043;&#1052;&#1056;%202023/&#1086;&#1090;%20&#1089;&#1090;&#1088;&#1091;&#1082;&#1090;&#1091;&#1088;/&#1086;&#1090;%20&#1052;&#1041;/&#1043;&#1072;&#1090;&#1095;&#1080;&#1085;&#1072;/!!!!&#1060;&#1086;&#1088;&#1084;&#1072;_&#1043;&#1072;&#1090;&#1095;&#1080;&#1085;&#1072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3;&#1054;&#1047;%20&#1057;&#1069;&#1056;/&#1055;&#1088;&#1086;&#1075;&#1085;&#1086;&#1079;%20&#1057;&#1069;&#1056;%20&#1043;&#1052;&#1056;%202023/&#1086;&#1090;%20&#1089;&#1090;&#1088;&#1091;&#1082;&#1090;&#1091;&#1088;/&#1062;&#1047;&#1053;/&#1060;&#1086;&#1088;&#1084;&#1099;_&#1052;&#1054;_&#1089;&#1088;&#1077;&#1076;&#1085;&#1077;&#1089;&#1088;&#1086;&#1095;&#1085;&#1099;&#1081;_2024-2026_&#1043;&#1072;&#1090;&#1095;&#1080;&#1085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3;&#1054;&#1047;%20&#1057;&#1069;&#1056;/&#1055;&#1088;&#1086;&#1075;&#1085;&#1086;&#1079;%20&#1057;&#1069;&#1056;%20&#1043;&#1052;&#1056;%202023/&#1086;&#1090;%20&#1089;&#1090;&#1088;&#1091;&#1082;&#1090;&#1091;&#1088;/&#1086;&#1073;&#1088;&#1072;&#1079;&#1086;&#1074;&#1072;&#1085;&#1080;&#1077;%20_&#1043;&#1072;&#1090;&#1095;&#1080;&#1085;&#1072;/&#1060;&#1086;&#1088;&#1084;&#1072;_&#1043;&#1072;&#1090;&#1095;&#1080;&#1085;&#1072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ные данные"/>
      <sheetName val="форма 2П_сопоставимые ГМР"/>
      <sheetName val="форма 2П_действующие"/>
      <sheetName val="форма 2П Гатчина"/>
      <sheetName val="ГМР+Гатчина"/>
    </sheetNames>
    <sheetDataSet>
      <sheetData sheetId="0"/>
      <sheetData sheetId="1"/>
      <sheetData sheetId="2"/>
      <sheetData sheetId="3">
        <row r="95">
          <cell r="D95">
            <v>119.4</v>
          </cell>
          <cell r="E95">
            <v>119.6</v>
          </cell>
          <cell r="F95">
            <v>119.8</v>
          </cell>
          <cell r="G95">
            <v>120.2</v>
          </cell>
          <cell r="H95">
            <v>122.6</v>
          </cell>
        </row>
        <row r="96">
          <cell r="D96">
            <v>119.4</v>
          </cell>
          <cell r="E96">
            <v>119.6</v>
          </cell>
          <cell r="F96">
            <v>119.8</v>
          </cell>
          <cell r="G96">
            <v>120.2</v>
          </cell>
          <cell r="H96">
            <v>122.6</v>
          </cell>
        </row>
        <row r="97">
          <cell r="D97">
            <v>100</v>
          </cell>
          <cell r="E97">
            <v>100</v>
          </cell>
          <cell r="F97">
            <v>100</v>
          </cell>
          <cell r="G97">
            <v>100</v>
          </cell>
          <cell r="H97">
            <v>100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П_действующие"/>
    </sheetNames>
    <sheetDataSet>
      <sheetData sheetId="0">
        <row r="42">
          <cell r="D42">
            <v>33353.769999999997</v>
          </cell>
          <cell r="E42">
            <v>36022.07</v>
          </cell>
          <cell r="F42">
            <v>38975.879999999997</v>
          </cell>
          <cell r="G42">
            <v>42249.86</v>
          </cell>
          <cell r="H42">
            <v>45883.35</v>
          </cell>
        </row>
        <row r="43">
          <cell r="D43">
            <v>111</v>
          </cell>
          <cell r="E43">
            <v>107.99999520294108</v>
          </cell>
          <cell r="F43">
            <v>108.20000072177973</v>
          </cell>
          <cell r="G43">
            <v>108.40001559939122</v>
          </cell>
          <cell r="H43">
            <v>108.60000482841836</v>
          </cell>
        </row>
        <row r="46">
          <cell r="D46">
            <v>1169</v>
          </cell>
          <cell r="E46">
            <v>1185</v>
          </cell>
          <cell r="F46">
            <v>1189</v>
          </cell>
          <cell r="G46">
            <v>1193</v>
          </cell>
          <cell r="H46">
            <v>1197</v>
          </cell>
        </row>
        <row r="47">
          <cell r="D47">
            <v>128875</v>
          </cell>
          <cell r="E47">
            <v>129906</v>
          </cell>
          <cell r="F47">
            <v>130945</v>
          </cell>
          <cell r="G47">
            <v>131992.5</v>
          </cell>
          <cell r="H47">
            <v>133048.4</v>
          </cell>
        </row>
        <row r="48">
          <cell r="D48">
            <v>158</v>
          </cell>
          <cell r="E48">
            <v>160</v>
          </cell>
          <cell r="F48">
            <v>162</v>
          </cell>
          <cell r="G48">
            <v>164</v>
          </cell>
          <cell r="H48">
            <v>166</v>
          </cell>
        </row>
        <row r="49">
          <cell r="D49">
            <v>443</v>
          </cell>
          <cell r="E49">
            <v>445</v>
          </cell>
          <cell r="F49">
            <v>447</v>
          </cell>
          <cell r="G49">
            <v>449</v>
          </cell>
          <cell r="H49">
            <v>451</v>
          </cell>
        </row>
        <row r="51">
          <cell r="D51">
            <v>4385</v>
          </cell>
          <cell r="E51">
            <v>4614</v>
          </cell>
          <cell r="F51">
            <v>4664</v>
          </cell>
          <cell r="G51">
            <v>4714</v>
          </cell>
          <cell r="H51">
            <v>4764</v>
          </cell>
        </row>
        <row r="53">
          <cell r="D53">
            <v>2741</v>
          </cell>
          <cell r="E53">
            <v>2785</v>
          </cell>
          <cell r="F53">
            <v>2835</v>
          </cell>
          <cell r="G53">
            <v>2885</v>
          </cell>
          <cell r="H53">
            <v>2935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ные данные"/>
      <sheetName val="форма 2П_сопоставимые"/>
      <sheetName val="форма 2П_действующие"/>
    </sheetNames>
    <sheetDataSet>
      <sheetData sheetId="0"/>
      <sheetData sheetId="1">
        <row r="152">
          <cell r="D152">
            <v>112</v>
          </cell>
          <cell r="E152">
            <v>100</v>
          </cell>
          <cell r="F152">
            <v>97</v>
          </cell>
          <cell r="G152">
            <v>95</v>
          </cell>
          <cell r="H152">
            <v>90</v>
          </cell>
        </row>
        <row r="153">
          <cell r="E153">
            <v>0.19</v>
          </cell>
          <cell r="F153">
            <v>0.19</v>
          </cell>
          <cell r="G153">
            <v>0.18</v>
          </cell>
          <cell r="H153">
            <v>0.17</v>
          </cell>
        </row>
        <row r="154">
          <cell r="D154">
            <v>582</v>
          </cell>
          <cell r="E154">
            <v>630</v>
          </cell>
          <cell r="F154">
            <v>650</v>
          </cell>
          <cell r="G154">
            <v>700</v>
          </cell>
          <cell r="H154">
            <v>750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П_действующие"/>
    </sheetNames>
    <sheetDataSet>
      <sheetData sheetId="0">
        <row r="72">
          <cell r="D72">
            <v>826</v>
          </cell>
          <cell r="E72">
            <v>882</v>
          </cell>
          <cell r="F72">
            <v>910</v>
          </cell>
          <cell r="G72">
            <v>926</v>
          </cell>
          <cell r="H72">
            <v>938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3"/>
  <sheetViews>
    <sheetView tabSelected="1" topLeftCell="A53" zoomScaleNormal="100" workbookViewId="0">
      <selection activeCell="K60" sqref="K60"/>
    </sheetView>
  </sheetViews>
  <sheetFormatPr defaultColWidth="9.140625" defaultRowHeight="15.75" x14ac:dyDescent="0.25"/>
  <cols>
    <col min="1" max="1" width="9" style="2" customWidth="1"/>
    <col min="2" max="2" width="51.5703125" style="3" customWidth="1"/>
    <col min="3" max="3" width="19.85546875" style="4" customWidth="1"/>
    <col min="4" max="4" width="12.5703125" style="4" customWidth="1"/>
    <col min="5" max="5" width="15" style="4" customWidth="1"/>
    <col min="6" max="6" width="12.85546875" style="4" customWidth="1"/>
    <col min="7" max="7" width="12.42578125" style="4" customWidth="1"/>
    <col min="8" max="8" width="14.42578125" style="4" customWidth="1"/>
    <col min="9" max="16384" width="9.140625" style="1"/>
  </cols>
  <sheetData>
    <row r="1" spans="1:8" ht="18.75" x14ac:dyDescent="0.25">
      <c r="A1" s="106" t="s">
        <v>99</v>
      </c>
      <c r="B1" s="106"/>
      <c r="C1" s="106"/>
      <c r="D1" s="106"/>
      <c r="E1" s="106"/>
      <c r="F1" s="106"/>
      <c r="G1" s="106"/>
      <c r="H1" s="106"/>
    </row>
    <row r="2" spans="1:8" ht="42.75" customHeight="1" x14ac:dyDescent="0.3">
      <c r="A2" s="107" t="s">
        <v>0</v>
      </c>
      <c r="B2" s="108"/>
      <c r="C2" s="108"/>
      <c r="D2" s="108"/>
      <c r="E2" s="108"/>
      <c r="F2" s="108"/>
      <c r="G2" s="108"/>
      <c r="H2" s="108"/>
    </row>
    <row r="3" spans="1:8" ht="16.5" thickBot="1" x14ac:dyDescent="0.3">
      <c r="A3" s="5"/>
      <c r="B3" s="6"/>
      <c r="C3" s="7"/>
      <c r="D3" s="7"/>
      <c r="E3" s="7"/>
      <c r="F3" s="7"/>
      <c r="G3" s="7"/>
      <c r="H3" s="7"/>
    </row>
    <row r="4" spans="1:8" x14ac:dyDescent="0.25">
      <c r="A4" s="109" t="s">
        <v>1</v>
      </c>
      <c r="B4" s="111" t="s">
        <v>2</v>
      </c>
      <c r="C4" s="113" t="s">
        <v>3</v>
      </c>
      <c r="D4" s="24" t="s">
        <v>4</v>
      </c>
      <c r="E4" s="24" t="s">
        <v>5</v>
      </c>
      <c r="F4" s="113" t="s">
        <v>6</v>
      </c>
      <c r="G4" s="115"/>
      <c r="H4" s="116"/>
    </row>
    <row r="5" spans="1:8" ht="16.5" thickBot="1" x14ac:dyDescent="0.3">
      <c r="A5" s="110"/>
      <c r="B5" s="112"/>
      <c r="C5" s="114"/>
      <c r="D5" s="34">
        <v>2022</v>
      </c>
      <c r="E5" s="35">
        <v>2023</v>
      </c>
      <c r="F5" s="34">
        <v>2024</v>
      </c>
      <c r="G5" s="34">
        <v>2025</v>
      </c>
      <c r="H5" s="36">
        <v>2026</v>
      </c>
    </row>
    <row r="6" spans="1:8" ht="16.5" thickBot="1" x14ac:dyDescent="0.3">
      <c r="A6" s="39" t="s">
        <v>7</v>
      </c>
      <c r="B6" s="40" t="s">
        <v>8</v>
      </c>
      <c r="C6" s="41"/>
      <c r="D6" s="41"/>
      <c r="E6" s="41"/>
      <c r="F6" s="41"/>
      <c r="G6" s="41"/>
      <c r="H6" s="42"/>
    </row>
    <row r="7" spans="1:8" ht="30.75" customHeight="1" x14ac:dyDescent="0.25">
      <c r="A7" s="37">
        <v>1</v>
      </c>
      <c r="B7" s="20" t="s">
        <v>9</v>
      </c>
      <c r="C7" s="22" t="s">
        <v>10</v>
      </c>
      <c r="D7" s="18">
        <v>94015</v>
      </c>
      <c r="E7" s="18">
        <v>92684</v>
      </c>
      <c r="F7" s="18">
        <f t="shared" ref="F7:H7" si="0">E7+E13+E16</f>
        <v>91807</v>
      </c>
      <c r="G7" s="18">
        <f t="shared" si="0"/>
        <v>91278.5</v>
      </c>
      <c r="H7" s="38">
        <f t="shared" si="0"/>
        <v>91096.7</v>
      </c>
    </row>
    <row r="8" spans="1:8" ht="31.5" customHeight="1" x14ac:dyDescent="0.25">
      <c r="A8" s="25" t="s">
        <v>11</v>
      </c>
      <c r="B8" s="15" t="s">
        <v>12</v>
      </c>
      <c r="C8" s="8" t="s">
        <v>10</v>
      </c>
      <c r="D8" s="9">
        <v>94015</v>
      </c>
      <c r="E8" s="9">
        <v>92684</v>
      </c>
      <c r="F8" s="9">
        <v>91807</v>
      </c>
      <c r="G8" s="9">
        <v>92278.5</v>
      </c>
      <c r="H8" s="26">
        <v>91096.7</v>
      </c>
    </row>
    <row r="9" spans="1:8" ht="30.75" customHeight="1" x14ac:dyDescent="0.25">
      <c r="A9" s="25" t="s">
        <v>13</v>
      </c>
      <c r="B9" s="15" t="s">
        <v>14</v>
      </c>
      <c r="C9" s="8" t="s">
        <v>10</v>
      </c>
      <c r="D9" s="9">
        <v>0</v>
      </c>
      <c r="E9" s="9">
        <f>E7-E8</f>
        <v>0</v>
      </c>
      <c r="F9" s="9">
        <v>0</v>
      </c>
      <c r="G9" s="9">
        <v>0</v>
      </c>
      <c r="H9" s="26">
        <v>0</v>
      </c>
    </row>
    <row r="10" spans="1:8" ht="30" customHeight="1" x14ac:dyDescent="0.25">
      <c r="A10" s="27" t="s">
        <v>15</v>
      </c>
      <c r="B10" s="15" t="s">
        <v>16</v>
      </c>
      <c r="C10" s="8" t="s">
        <v>10</v>
      </c>
      <c r="D10" s="9">
        <v>93350</v>
      </c>
      <c r="E10" s="9">
        <f>(E7+F7)/2</f>
        <v>92245.5</v>
      </c>
      <c r="F10" s="9">
        <f>(F7+G7)/2</f>
        <v>91542.75</v>
      </c>
      <c r="G10" s="9">
        <f>(G7+H7)/2</f>
        <v>91187.6</v>
      </c>
      <c r="H10" s="26">
        <f>(H7+(H7+H13+H16))/2</f>
        <v>91326.45</v>
      </c>
    </row>
    <row r="11" spans="1:8" ht="30.75" customHeight="1" x14ac:dyDescent="0.25">
      <c r="A11" s="28" t="s">
        <v>17</v>
      </c>
      <c r="B11" s="15" t="s">
        <v>18</v>
      </c>
      <c r="C11" s="8" t="s">
        <v>10</v>
      </c>
      <c r="D11" s="9">
        <v>657</v>
      </c>
      <c r="E11" s="9">
        <v>665</v>
      </c>
      <c r="F11" s="9">
        <v>698.3</v>
      </c>
      <c r="G11" s="9">
        <v>733.2</v>
      </c>
      <c r="H11" s="26">
        <v>770</v>
      </c>
    </row>
    <row r="12" spans="1:8" ht="30.75" customHeight="1" x14ac:dyDescent="0.25">
      <c r="A12" s="28" t="s">
        <v>19</v>
      </c>
      <c r="B12" s="15" t="s">
        <v>20</v>
      </c>
      <c r="C12" s="8" t="s">
        <v>10</v>
      </c>
      <c r="D12" s="9">
        <v>1668</v>
      </c>
      <c r="E12" s="9">
        <v>1584</v>
      </c>
      <c r="F12" s="9">
        <v>1504.8</v>
      </c>
      <c r="G12" s="9">
        <v>1430</v>
      </c>
      <c r="H12" s="26">
        <v>1358.5</v>
      </c>
    </row>
    <row r="13" spans="1:8" ht="30" customHeight="1" x14ac:dyDescent="0.25">
      <c r="A13" s="28" t="s">
        <v>21</v>
      </c>
      <c r="B13" s="15" t="s">
        <v>22</v>
      </c>
      <c r="C13" s="8" t="s">
        <v>10</v>
      </c>
      <c r="D13" s="9">
        <f>D11-D12</f>
        <v>-1011</v>
      </c>
      <c r="E13" s="9">
        <f t="shared" ref="E13:H16" si="1">E11-E12</f>
        <v>-919</v>
      </c>
      <c r="F13" s="9">
        <f t="shared" si="1"/>
        <v>-806.5</v>
      </c>
      <c r="G13" s="9">
        <f t="shared" si="1"/>
        <v>-696.8</v>
      </c>
      <c r="H13" s="26">
        <f t="shared" si="1"/>
        <v>-588.5</v>
      </c>
    </row>
    <row r="14" spans="1:8" ht="30" customHeight="1" x14ac:dyDescent="0.25">
      <c r="A14" s="28" t="s">
        <v>23</v>
      </c>
      <c r="B14" s="15" t="s">
        <v>24</v>
      </c>
      <c r="C14" s="8" t="s">
        <v>10</v>
      </c>
      <c r="D14" s="9">
        <v>2139</v>
      </c>
      <c r="E14" s="9">
        <v>2282</v>
      </c>
      <c r="F14" s="9">
        <v>2378</v>
      </c>
      <c r="G14" s="9">
        <v>2511</v>
      </c>
      <c r="H14" s="26">
        <v>2789</v>
      </c>
    </row>
    <row r="15" spans="1:8" ht="32.25" customHeight="1" x14ac:dyDescent="0.25">
      <c r="A15" s="28" t="s">
        <v>25</v>
      </c>
      <c r="B15" s="15" t="s">
        <v>26</v>
      </c>
      <c r="C15" s="8" t="s">
        <v>10</v>
      </c>
      <c r="D15" s="9">
        <v>2459</v>
      </c>
      <c r="E15" s="9">
        <v>2240</v>
      </c>
      <c r="F15" s="9">
        <v>2100</v>
      </c>
      <c r="G15" s="9">
        <v>1996</v>
      </c>
      <c r="H15" s="26">
        <v>1741</v>
      </c>
    </row>
    <row r="16" spans="1:8" ht="31.5" customHeight="1" x14ac:dyDescent="0.25">
      <c r="A16" s="28" t="s">
        <v>27</v>
      </c>
      <c r="B16" s="15" t="s">
        <v>28</v>
      </c>
      <c r="C16" s="8" t="s">
        <v>10</v>
      </c>
      <c r="D16" s="9">
        <f>D14-D15</f>
        <v>-320</v>
      </c>
      <c r="E16" s="9">
        <f t="shared" si="1"/>
        <v>42</v>
      </c>
      <c r="F16" s="9">
        <f t="shared" si="1"/>
        <v>278</v>
      </c>
      <c r="G16" s="9">
        <f t="shared" si="1"/>
        <v>515</v>
      </c>
      <c r="H16" s="26">
        <f t="shared" si="1"/>
        <v>1048</v>
      </c>
    </row>
    <row r="17" spans="1:8" ht="31.5" x14ac:dyDescent="0.25">
      <c r="A17" s="28" t="s">
        <v>29</v>
      </c>
      <c r="B17" s="15" t="s">
        <v>30</v>
      </c>
      <c r="C17" s="8" t="s">
        <v>31</v>
      </c>
      <c r="D17" s="9">
        <v>7.3</v>
      </c>
      <c r="E17" s="9">
        <f>E11/E10*1000</f>
        <v>7.2090237464158147</v>
      </c>
      <c r="F17" s="9">
        <f>F11/F10*1000</f>
        <v>7.6281300266815224</v>
      </c>
      <c r="G17" s="9">
        <f>G11/G10*1000</f>
        <v>8.0405669191863804</v>
      </c>
      <c r="H17" s="26">
        <f>H11/H10*1000</f>
        <v>8.4312923583474451</v>
      </c>
    </row>
    <row r="18" spans="1:8" ht="31.5" x14ac:dyDescent="0.25">
      <c r="A18" s="28" t="s">
        <v>32</v>
      </c>
      <c r="B18" s="15" t="s">
        <v>33</v>
      </c>
      <c r="C18" s="8" t="s">
        <v>31</v>
      </c>
      <c r="D18" s="9">
        <v>18.5</v>
      </c>
      <c r="E18" s="9">
        <f>E12/E10*1000</f>
        <v>17.171569344846091</v>
      </c>
      <c r="F18" s="9">
        <f>F12/F10*1000</f>
        <v>16.438221486682451</v>
      </c>
      <c r="G18" s="9">
        <f>G12/G10*1000</f>
        <v>15.6819567572784</v>
      </c>
      <c r="H18" s="26">
        <f>H12/H10*1000</f>
        <v>14.875208660798707</v>
      </c>
    </row>
    <row r="19" spans="1:8" ht="31.5" x14ac:dyDescent="0.25">
      <c r="A19" s="28" t="s">
        <v>34</v>
      </c>
      <c r="B19" s="15" t="s">
        <v>35</v>
      </c>
      <c r="C19" s="8" t="s">
        <v>31</v>
      </c>
      <c r="D19" s="9">
        <v>-11.2</v>
      </c>
      <c r="E19" s="9">
        <f>E17-E18</f>
        <v>-9.9625455984302764</v>
      </c>
      <c r="F19" s="9">
        <f>F17-F18</f>
        <v>-8.8100914600009297</v>
      </c>
      <c r="G19" s="9">
        <f>G17-G18</f>
        <v>-7.6413898380920191</v>
      </c>
      <c r="H19" s="26">
        <f>H17-H18</f>
        <v>-6.443916302451262</v>
      </c>
    </row>
    <row r="20" spans="1:8" ht="32.25" thickBot="1" x14ac:dyDescent="0.3">
      <c r="A20" s="43" t="s">
        <v>36</v>
      </c>
      <c r="B20" s="19" t="s">
        <v>37</v>
      </c>
      <c r="C20" s="21" t="s">
        <v>31</v>
      </c>
      <c r="D20" s="17">
        <v>-3.5</v>
      </c>
      <c r="E20" s="17">
        <f>E16/E10*1000</f>
        <v>0.45530676293152511</v>
      </c>
      <c r="F20" s="17">
        <f>F16/F10*1000</f>
        <v>3.0368325181404319</v>
      </c>
      <c r="G20" s="17">
        <f>G16/G10*1000</f>
        <v>5.6476977132855781</v>
      </c>
      <c r="H20" s="44">
        <f>H16/H10*1000</f>
        <v>11.475317391620937</v>
      </c>
    </row>
    <row r="21" spans="1:8" ht="16.5" thickBot="1" x14ac:dyDescent="0.3">
      <c r="A21" s="48" t="s">
        <v>38</v>
      </c>
      <c r="B21" s="49" t="s">
        <v>39</v>
      </c>
      <c r="C21" s="50"/>
      <c r="D21" s="50"/>
      <c r="E21" s="50"/>
      <c r="F21" s="50"/>
      <c r="G21" s="50"/>
      <c r="H21" s="51"/>
    </row>
    <row r="22" spans="1:8" ht="63" x14ac:dyDescent="0.25">
      <c r="A22" s="45" t="s">
        <v>40</v>
      </c>
      <c r="B22" s="46" t="s">
        <v>41</v>
      </c>
      <c r="C22" s="47" t="s">
        <v>42</v>
      </c>
      <c r="D22" s="47">
        <v>282</v>
      </c>
      <c r="E22" s="47">
        <v>287</v>
      </c>
      <c r="F22" s="47">
        <v>292</v>
      </c>
      <c r="G22" s="47">
        <v>297</v>
      </c>
      <c r="H22" s="80">
        <v>302</v>
      </c>
    </row>
    <row r="23" spans="1:8" ht="38.25" customHeight="1" x14ac:dyDescent="0.25">
      <c r="A23" s="93" t="s">
        <v>15</v>
      </c>
      <c r="B23" s="95" t="s">
        <v>43</v>
      </c>
      <c r="C23" s="8" t="s">
        <v>103</v>
      </c>
      <c r="D23" s="9">
        <v>36075.1</v>
      </c>
      <c r="E23" s="9">
        <v>40043.4</v>
      </c>
      <c r="F23" s="9">
        <v>42045.599999999999</v>
      </c>
      <c r="G23" s="9">
        <v>44147.9</v>
      </c>
      <c r="H23" s="26">
        <v>46355.3</v>
      </c>
    </row>
    <row r="24" spans="1:8" ht="46.5" customHeight="1" thickBot="1" x14ac:dyDescent="0.3">
      <c r="A24" s="94"/>
      <c r="B24" s="96"/>
      <c r="C24" s="52" t="s">
        <v>45</v>
      </c>
      <c r="D24" s="17">
        <v>105.9</v>
      </c>
      <c r="E24" s="17">
        <v>111</v>
      </c>
      <c r="F24" s="17">
        <f>F23/E23*100</f>
        <v>105.0000749187132</v>
      </c>
      <c r="G24" s="17">
        <f>G23/F23*100</f>
        <v>105.00004756740302</v>
      </c>
      <c r="H24" s="44">
        <f>H23/G23*100</f>
        <v>105.00001132556702</v>
      </c>
    </row>
    <row r="25" spans="1:8" ht="16.5" thickBot="1" x14ac:dyDescent="0.3">
      <c r="A25" s="53" t="s">
        <v>46</v>
      </c>
      <c r="B25" s="40" t="s">
        <v>48</v>
      </c>
      <c r="C25" s="41"/>
      <c r="D25" s="41"/>
      <c r="E25" s="41"/>
      <c r="F25" s="41"/>
      <c r="G25" s="41"/>
      <c r="H25" s="42"/>
    </row>
    <row r="26" spans="1:8" ht="31.5" x14ac:dyDescent="0.25">
      <c r="A26" s="54" t="s">
        <v>40</v>
      </c>
      <c r="B26" s="20" t="s">
        <v>49</v>
      </c>
      <c r="C26" s="22" t="s">
        <v>50</v>
      </c>
      <c r="D26" s="18"/>
      <c r="E26" s="18">
        <v>21141</v>
      </c>
      <c r="F26" s="18">
        <v>22198.1</v>
      </c>
      <c r="G26" s="18">
        <v>23307.9</v>
      </c>
      <c r="H26" s="38">
        <v>24473.4</v>
      </c>
    </row>
    <row r="27" spans="1:8" ht="31.5" x14ac:dyDescent="0.25">
      <c r="A27" s="28" t="s">
        <v>15</v>
      </c>
      <c r="B27" s="15" t="s">
        <v>51</v>
      </c>
      <c r="C27" s="8" t="s">
        <v>42</v>
      </c>
      <c r="D27" s="9">
        <v>2</v>
      </c>
      <c r="E27" s="9">
        <v>2</v>
      </c>
      <c r="F27" s="9">
        <v>3</v>
      </c>
      <c r="G27" s="9">
        <v>1</v>
      </c>
      <c r="H27" s="26">
        <v>2</v>
      </c>
    </row>
    <row r="28" spans="1:8" ht="48" thickBot="1" x14ac:dyDescent="0.3">
      <c r="A28" s="43">
        <v>3</v>
      </c>
      <c r="B28" s="19" t="s">
        <v>100</v>
      </c>
      <c r="C28" s="21" t="s">
        <v>52</v>
      </c>
      <c r="D28" s="17"/>
      <c r="E28" s="17">
        <f>E26/E7</f>
        <v>0.22809762202753442</v>
      </c>
      <c r="F28" s="17">
        <f>F26/F7</f>
        <v>0.24179093097476226</v>
      </c>
      <c r="G28" s="17">
        <f>G26/G7</f>
        <v>0.25534928816753127</v>
      </c>
      <c r="H28" s="44">
        <f>H26/H7</f>
        <v>0.26865298084343342</v>
      </c>
    </row>
    <row r="29" spans="1:8" ht="16.5" thickBot="1" x14ac:dyDescent="0.3">
      <c r="A29" s="53" t="s">
        <v>47</v>
      </c>
      <c r="B29" s="40" t="s">
        <v>54</v>
      </c>
      <c r="C29" s="41"/>
      <c r="D29" s="41"/>
      <c r="E29" s="41"/>
      <c r="F29" s="41"/>
      <c r="G29" s="41"/>
      <c r="H29" s="42"/>
    </row>
    <row r="30" spans="1:8" ht="31.5" x14ac:dyDescent="0.25">
      <c r="A30" s="54" t="s">
        <v>40</v>
      </c>
      <c r="B30" s="20" t="s">
        <v>55</v>
      </c>
      <c r="C30" s="22" t="s">
        <v>56</v>
      </c>
      <c r="D30" s="18">
        <f>'[1]форма 2П Гатчина'!D95</f>
        <v>119.4</v>
      </c>
      <c r="E30" s="18">
        <f>'[1]форма 2П Гатчина'!E95</f>
        <v>119.6</v>
      </c>
      <c r="F30" s="18">
        <f>'[1]форма 2П Гатчина'!F95</f>
        <v>119.8</v>
      </c>
      <c r="G30" s="18">
        <f>'[1]форма 2П Гатчина'!G95</f>
        <v>120.2</v>
      </c>
      <c r="H30" s="38">
        <f>'[1]форма 2П Гатчина'!H95</f>
        <v>122.6</v>
      </c>
    </row>
    <row r="31" spans="1:8" ht="47.25" x14ac:dyDescent="0.25">
      <c r="A31" s="27" t="s">
        <v>15</v>
      </c>
      <c r="B31" s="15" t="s">
        <v>57</v>
      </c>
      <c r="C31" s="8" t="s">
        <v>56</v>
      </c>
      <c r="D31" s="9">
        <f>'[1]форма 2П Гатчина'!D96</f>
        <v>119.4</v>
      </c>
      <c r="E31" s="9">
        <f>'[1]форма 2П Гатчина'!E96</f>
        <v>119.6</v>
      </c>
      <c r="F31" s="9">
        <f>'[1]форма 2П Гатчина'!F96</f>
        <v>119.8</v>
      </c>
      <c r="G31" s="9">
        <f>'[1]форма 2П Гатчина'!G96</f>
        <v>120.2</v>
      </c>
      <c r="H31" s="26">
        <f>'[1]форма 2П Гатчина'!H96</f>
        <v>122.6</v>
      </c>
    </row>
    <row r="32" spans="1:8" ht="79.5" thickBot="1" x14ac:dyDescent="0.3">
      <c r="A32" s="55" t="s">
        <v>17</v>
      </c>
      <c r="B32" s="19" t="s">
        <v>58</v>
      </c>
      <c r="C32" s="21" t="s">
        <v>59</v>
      </c>
      <c r="D32" s="17">
        <f>'[1]форма 2П Гатчина'!D97</f>
        <v>100</v>
      </c>
      <c r="E32" s="17">
        <f>'[1]форма 2П Гатчина'!E97</f>
        <v>100</v>
      </c>
      <c r="F32" s="17">
        <f>'[1]форма 2П Гатчина'!F97</f>
        <v>100</v>
      </c>
      <c r="G32" s="17">
        <f>'[1]форма 2П Гатчина'!G97</f>
        <v>100</v>
      </c>
      <c r="H32" s="44">
        <f>'[1]форма 2П Гатчина'!H97</f>
        <v>100</v>
      </c>
    </row>
    <row r="33" spans="1:8" ht="16.5" thickBot="1" x14ac:dyDescent="0.3">
      <c r="A33" s="53" t="s">
        <v>53</v>
      </c>
      <c r="B33" s="40" t="s">
        <v>61</v>
      </c>
      <c r="C33" s="41"/>
      <c r="D33" s="41"/>
      <c r="E33" s="41"/>
      <c r="F33" s="41"/>
      <c r="G33" s="41"/>
      <c r="H33" s="42"/>
    </row>
    <row r="34" spans="1:8" x14ac:dyDescent="0.25">
      <c r="A34" s="99">
        <v>1</v>
      </c>
      <c r="B34" s="101" t="s">
        <v>62</v>
      </c>
      <c r="C34" s="22" t="s">
        <v>103</v>
      </c>
      <c r="D34" s="18">
        <f>'[2]форма 2П_действующие'!D42</f>
        <v>33353.769999999997</v>
      </c>
      <c r="E34" s="18">
        <f>'[2]форма 2П_действующие'!E42</f>
        <v>36022.07</v>
      </c>
      <c r="F34" s="18">
        <f>'[2]форма 2П_действующие'!F42</f>
        <v>38975.879999999997</v>
      </c>
      <c r="G34" s="18">
        <f>'[2]форма 2П_действующие'!G42</f>
        <v>42249.86</v>
      </c>
      <c r="H34" s="38">
        <f>'[2]форма 2П_действующие'!H42</f>
        <v>45883.35</v>
      </c>
    </row>
    <row r="35" spans="1:8" ht="63" x14ac:dyDescent="0.25">
      <c r="A35" s="100"/>
      <c r="B35" s="102"/>
      <c r="C35" s="10" t="s">
        <v>45</v>
      </c>
      <c r="D35" s="9">
        <f>'[2]форма 2П_действующие'!D43</f>
        <v>111</v>
      </c>
      <c r="E35" s="9">
        <f>'[2]форма 2П_действующие'!E43</f>
        <v>107.99999520294108</v>
      </c>
      <c r="F35" s="9">
        <f>'[2]форма 2П_действующие'!F43</f>
        <v>108.20000072177973</v>
      </c>
      <c r="G35" s="9">
        <f>'[2]форма 2П_действующие'!G43</f>
        <v>108.40001559939122</v>
      </c>
      <c r="H35" s="26">
        <f>'[2]форма 2П_действующие'!H43</f>
        <v>108.60000482841836</v>
      </c>
    </row>
    <row r="36" spans="1:8" ht="31.5" x14ac:dyDescent="0.25">
      <c r="A36" s="29" t="s">
        <v>15</v>
      </c>
      <c r="B36" s="14" t="s">
        <v>63</v>
      </c>
      <c r="C36" s="10" t="s">
        <v>42</v>
      </c>
      <c r="D36" s="9">
        <f>'[2]форма 2П_действующие'!D46</f>
        <v>1169</v>
      </c>
      <c r="E36" s="9">
        <f>'[2]форма 2П_действующие'!E46</f>
        <v>1185</v>
      </c>
      <c r="F36" s="9">
        <f>'[2]форма 2П_действующие'!F46</f>
        <v>1189</v>
      </c>
      <c r="G36" s="9">
        <f>'[2]форма 2П_действующие'!G46</f>
        <v>1193</v>
      </c>
      <c r="H36" s="26">
        <f>'[2]форма 2П_действующие'!H46</f>
        <v>1197</v>
      </c>
    </row>
    <row r="37" spans="1:8" ht="31.5" x14ac:dyDescent="0.25">
      <c r="A37" s="29" t="s">
        <v>17</v>
      </c>
      <c r="B37" s="14" t="s">
        <v>64</v>
      </c>
      <c r="C37" s="10" t="s">
        <v>50</v>
      </c>
      <c r="D37" s="9">
        <f>'[2]форма 2П_действующие'!D47</f>
        <v>128875</v>
      </c>
      <c r="E37" s="9">
        <f>'[2]форма 2П_действующие'!E47</f>
        <v>129906</v>
      </c>
      <c r="F37" s="9">
        <f>'[2]форма 2П_действующие'!F47</f>
        <v>130945</v>
      </c>
      <c r="G37" s="9">
        <f>'[2]форма 2П_действующие'!G47</f>
        <v>131992.5</v>
      </c>
      <c r="H37" s="26">
        <f>'[2]форма 2П_действующие'!H47</f>
        <v>133048.4</v>
      </c>
    </row>
    <row r="38" spans="1:8" ht="31.5" x14ac:dyDescent="0.25">
      <c r="A38" s="29" t="s">
        <v>19</v>
      </c>
      <c r="B38" s="14" t="s">
        <v>65</v>
      </c>
      <c r="C38" s="10" t="s">
        <v>42</v>
      </c>
      <c r="D38" s="9">
        <f>'[2]форма 2П_действующие'!D48</f>
        <v>158</v>
      </c>
      <c r="E38" s="9">
        <f>'[2]форма 2П_действующие'!E48</f>
        <v>160</v>
      </c>
      <c r="F38" s="9">
        <f>'[2]форма 2П_действующие'!F48</f>
        <v>162</v>
      </c>
      <c r="G38" s="9">
        <f>'[2]форма 2П_действующие'!G48</f>
        <v>164</v>
      </c>
      <c r="H38" s="26">
        <f>'[2]форма 2П_действующие'!H48</f>
        <v>166</v>
      </c>
    </row>
    <row r="39" spans="1:8" ht="63.75" thickBot="1" x14ac:dyDescent="0.3">
      <c r="A39" s="56" t="s">
        <v>21</v>
      </c>
      <c r="B39" s="16" t="s">
        <v>66</v>
      </c>
      <c r="C39" s="52" t="s">
        <v>42</v>
      </c>
      <c r="D39" s="17">
        <f>'[2]форма 2П_действующие'!D49</f>
        <v>443</v>
      </c>
      <c r="E39" s="17">
        <f>'[2]форма 2П_действующие'!E49</f>
        <v>445</v>
      </c>
      <c r="F39" s="17">
        <f>'[2]форма 2П_действующие'!F49</f>
        <v>447</v>
      </c>
      <c r="G39" s="17">
        <f>'[2]форма 2П_действующие'!G49</f>
        <v>449</v>
      </c>
      <c r="H39" s="44">
        <f>'[2]форма 2П_действующие'!H49</f>
        <v>451</v>
      </c>
    </row>
    <row r="40" spans="1:8" ht="16.5" thickBot="1" x14ac:dyDescent="0.3">
      <c r="A40" s="53" t="s">
        <v>60</v>
      </c>
      <c r="B40" s="40" t="s">
        <v>68</v>
      </c>
      <c r="C40" s="58"/>
      <c r="D40" s="59"/>
      <c r="E40" s="59"/>
      <c r="F40" s="59"/>
      <c r="G40" s="59"/>
      <c r="H40" s="60"/>
    </row>
    <row r="41" spans="1:8" ht="31.5" x14ac:dyDescent="0.25">
      <c r="A41" s="57" t="s">
        <v>40</v>
      </c>
      <c r="B41" s="20" t="s">
        <v>69</v>
      </c>
      <c r="C41" s="22" t="s">
        <v>42</v>
      </c>
      <c r="D41" s="18">
        <f>'[2]форма 2П_действующие'!D51</f>
        <v>4385</v>
      </c>
      <c r="E41" s="18">
        <f>'[2]форма 2П_действующие'!E51</f>
        <v>4614</v>
      </c>
      <c r="F41" s="18">
        <f>'[2]форма 2П_действующие'!F51</f>
        <v>4664</v>
      </c>
      <c r="G41" s="18">
        <f>'[2]форма 2П_действующие'!G51</f>
        <v>4714</v>
      </c>
      <c r="H41" s="38">
        <f>'[2]форма 2П_действующие'!H51</f>
        <v>4764</v>
      </c>
    </row>
    <row r="42" spans="1:8" ht="48" thickBot="1" x14ac:dyDescent="0.3">
      <c r="A42" s="56" t="s">
        <v>15</v>
      </c>
      <c r="B42" s="19" t="s">
        <v>70</v>
      </c>
      <c r="C42" s="21" t="s">
        <v>42</v>
      </c>
      <c r="D42" s="17">
        <f>'[2]форма 2П_действующие'!D53</f>
        <v>2741</v>
      </c>
      <c r="E42" s="17">
        <f>'[2]форма 2П_действующие'!E53</f>
        <v>2785</v>
      </c>
      <c r="F42" s="17">
        <f>'[2]форма 2П_действующие'!F53</f>
        <v>2835</v>
      </c>
      <c r="G42" s="17">
        <f>'[2]форма 2П_действующие'!G53</f>
        <v>2885</v>
      </c>
      <c r="H42" s="44">
        <f>'[2]форма 2П_действующие'!H53</f>
        <v>2935</v>
      </c>
    </row>
    <row r="43" spans="1:8" ht="16.5" thickBot="1" x14ac:dyDescent="0.3">
      <c r="A43" s="61" t="s">
        <v>67</v>
      </c>
      <c r="B43" s="49" t="s">
        <v>72</v>
      </c>
      <c r="C43" s="50"/>
      <c r="D43" s="50"/>
      <c r="E43" s="50"/>
      <c r="F43" s="50"/>
      <c r="G43" s="50"/>
      <c r="H43" s="51"/>
    </row>
    <row r="44" spans="1:8" ht="33" customHeight="1" x14ac:dyDescent="0.25">
      <c r="A44" s="103">
        <v>1</v>
      </c>
      <c r="B44" s="96" t="s">
        <v>73</v>
      </c>
      <c r="C44" s="22" t="s">
        <v>103</v>
      </c>
      <c r="D44" s="18">
        <v>16142.5</v>
      </c>
      <c r="E44" s="18">
        <v>8281.1</v>
      </c>
      <c r="F44" s="18">
        <v>8363.9</v>
      </c>
      <c r="G44" s="18">
        <v>8447.6</v>
      </c>
      <c r="H44" s="38">
        <v>8532</v>
      </c>
    </row>
    <row r="45" spans="1:8" ht="63.75" thickBot="1" x14ac:dyDescent="0.3">
      <c r="A45" s="104"/>
      <c r="B45" s="105"/>
      <c r="C45" s="10" t="s">
        <v>45</v>
      </c>
      <c r="D45" s="9">
        <v>185.2</v>
      </c>
      <c r="E45" s="9">
        <f>E44/D44*100</f>
        <v>51.299984512931708</v>
      </c>
      <c r="F45" s="9">
        <f>F44/E44*100</f>
        <v>100.99986716740528</v>
      </c>
      <c r="G45" s="9">
        <f>G44/F44*100</f>
        <v>101.0007293248365</v>
      </c>
      <c r="H45" s="26">
        <f>H44/G44*100</f>
        <v>100.99910033619015</v>
      </c>
    </row>
    <row r="46" spans="1:8" hidden="1" x14ac:dyDescent="0.25">
      <c r="A46" s="43" t="s">
        <v>19</v>
      </c>
      <c r="B46" s="19" t="s">
        <v>74</v>
      </c>
      <c r="C46" s="21" t="s">
        <v>75</v>
      </c>
      <c r="D46" s="17"/>
      <c r="E46" s="17"/>
      <c r="F46" s="17"/>
      <c r="G46" s="17"/>
      <c r="H46" s="44"/>
    </row>
    <row r="47" spans="1:8" ht="16.5" thickBot="1" x14ac:dyDescent="0.3">
      <c r="A47" s="53" t="s">
        <v>71</v>
      </c>
      <c r="B47" s="40" t="s">
        <v>77</v>
      </c>
      <c r="C47" s="41"/>
      <c r="D47" s="41"/>
      <c r="E47" s="41"/>
      <c r="F47" s="41"/>
      <c r="G47" s="41"/>
      <c r="H47" s="42"/>
    </row>
    <row r="48" spans="1:8" ht="31.5" x14ac:dyDescent="0.25">
      <c r="A48" s="54">
        <v>1</v>
      </c>
      <c r="B48" s="20" t="s">
        <v>78</v>
      </c>
      <c r="C48" s="22" t="s">
        <v>10</v>
      </c>
      <c r="D48" s="18">
        <v>41172</v>
      </c>
      <c r="E48" s="88">
        <v>41995</v>
      </c>
      <c r="F48" s="88">
        <v>42415</v>
      </c>
      <c r="G48" s="88">
        <v>42839</v>
      </c>
      <c r="H48" s="89">
        <v>43267</v>
      </c>
    </row>
    <row r="49" spans="1:16384" ht="47.25" x14ac:dyDescent="0.25">
      <c r="A49" s="28" t="s">
        <v>15</v>
      </c>
      <c r="B49" s="15" t="s">
        <v>79</v>
      </c>
      <c r="C49" s="8" t="s">
        <v>10</v>
      </c>
      <c r="D49" s="86">
        <f>'[3]форма 2П_сопоставимые'!D152</f>
        <v>112</v>
      </c>
      <c r="E49" s="9">
        <f>'[3]форма 2П_сопоставимые'!E152</f>
        <v>100</v>
      </c>
      <c r="F49" s="9">
        <f>'[3]форма 2П_сопоставимые'!F152</f>
        <v>97</v>
      </c>
      <c r="G49" s="9">
        <f>'[3]форма 2П_сопоставимые'!G152</f>
        <v>95</v>
      </c>
      <c r="H49" s="26">
        <f>'[3]форма 2П_сопоставимые'!H152</f>
        <v>90</v>
      </c>
    </row>
    <row r="50" spans="1:16384" ht="31.5" x14ac:dyDescent="0.25">
      <c r="A50" s="28" t="s">
        <v>17</v>
      </c>
      <c r="B50" s="15" t="s">
        <v>80</v>
      </c>
      <c r="C50" s="8" t="s">
        <v>59</v>
      </c>
      <c r="D50" s="90">
        <v>0.21</v>
      </c>
      <c r="E50" s="91">
        <f>'[3]форма 2П_сопоставимые'!E153</f>
        <v>0.19</v>
      </c>
      <c r="F50" s="91">
        <f>'[3]форма 2П_сопоставимые'!F153</f>
        <v>0.19</v>
      </c>
      <c r="G50" s="91">
        <f>'[3]форма 2П_сопоставимые'!G153</f>
        <v>0.18</v>
      </c>
      <c r="H50" s="92">
        <f>'[3]форма 2П_сопоставимые'!H153</f>
        <v>0.17</v>
      </c>
    </row>
    <row r="51" spans="1:16384" ht="47.25" x14ac:dyDescent="0.25">
      <c r="A51" s="28" t="s">
        <v>19</v>
      </c>
      <c r="B51" s="15" t="s">
        <v>81</v>
      </c>
      <c r="C51" s="8" t="s">
        <v>82</v>
      </c>
      <c r="D51" s="87">
        <f>'[3]форма 2П_сопоставимые'!D154</f>
        <v>582</v>
      </c>
      <c r="E51" s="9">
        <f>'[3]форма 2П_сопоставимые'!E154</f>
        <v>630</v>
      </c>
      <c r="F51" s="9">
        <f>'[3]форма 2П_сопоставимые'!F154</f>
        <v>650</v>
      </c>
      <c r="G51" s="9">
        <f>'[3]форма 2П_сопоставимые'!G154</f>
        <v>700</v>
      </c>
      <c r="H51" s="26">
        <f>'[3]форма 2П_сопоставимые'!H154</f>
        <v>750</v>
      </c>
    </row>
    <row r="52" spans="1:16384" s="11" customFormat="1" ht="31.5" x14ac:dyDescent="0.25">
      <c r="A52" s="27" t="s">
        <v>21</v>
      </c>
      <c r="B52" s="15" t="s">
        <v>83</v>
      </c>
      <c r="C52" s="8" t="s">
        <v>10</v>
      </c>
      <c r="D52" s="9">
        <v>33867</v>
      </c>
      <c r="E52" s="9">
        <v>34544</v>
      </c>
      <c r="F52" s="9">
        <v>34889</v>
      </c>
      <c r="G52" s="9">
        <v>35238</v>
      </c>
      <c r="H52" s="26">
        <v>35590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  <c r="XFD52" s="1"/>
    </row>
    <row r="53" spans="1:16384" s="11" customFormat="1" ht="31.5" customHeight="1" x14ac:dyDescent="0.25">
      <c r="A53" s="97" t="s">
        <v>23</v>
      </c>
      <c r="B53" s="98" t="s">
        <v>84</v>
      </c>
      <c r="C53" s="8" t="s">
        <v>85</v>
      </c>
      <c r="D53" s="9">
        <v>61779.199999999997</v>
      </c>
      <c r="E53" s="9">
        <v>68575</v>
      </c>
      <c r="F53" s="9">
        <v>74061</v>
      </c>
      <c r="G53" s="9">
        <v>80726.5</v>
      </c>
      <c r="H53" s="26">
        <v>88799.1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  <c r="XFD53" s="1"/>
    </row>
    <row r="54" spans="1:16384" s="11" customFormat="1" ht="28.5" customHeight="1" x14ac:dyDescent="0.25">
      <c r="A54" s="97"/>
      <c r="B54" s="98"/>
      <c r="C54" s="8" t="s">
        <v>86</v>
      </c>
      <c r="D54" s="9">
        <v>111.7</v>
      </c>
      <c r="E54" s="9">
        <v>111</v>
      </c>
      <c r="F54" s="9">
        <f>F53/E53*100</f>
        <v>108</v>
      </c>
      <c r="G54" s="9">
        <f>G53/F53*100</f>
        <v>109.00001350238317</v>
      </c>
      <c r="H54" s="26">
        <f>H53/G53*100</f>
        <v>109.99993806247019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  <c r="XFD54" s="1"/>
    </row>
    <row r="55" spans="1:16384" s="11" customFormat="1" ht="32.25" thickBot="1" x14ac:dyDescent="0.3">
      <c r="A55" s="62" t="s">
        <v>25</v>
      </c>
      <c r="B55" s="16" t="s">
        <v>87</v>
      </c>
      <c r="C55" s="52" t="s">
        <v>44</v>
      </c>
      <c r="D55" s="17">
        <v>25609.200000000001</v>
      </c>
      <c r="E55" s="17">
        <f>E53*E52*12/1000000</f>
        <v>28426.257600000001</v>
      </c>
      <c r="F55" s="17">
        <f>F53*F52*12/1000000</f>
        <v>31006.970748</v>
      </c>
      <c r="G55" s="17">
        <f>G53*G52*12/1000000</f>
        <v>34135.684884000002</v>
      </c>
      <c r="H55" s="44">
        <f>H53*H52*12/1000000</f>
        <v>37924.319627999997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  <c r="XFD55" s="1"/>
    </row>
    <row r="56" spans="1:16384" ht="16.5" thickBot="1" x14ac:dyDescent="0.3">
      <c r="A56" s="67" t="s">
        <v>76</v>
      </c>
      <c r="B56" s="68" t="s">
        <v>89</v>
      </c>
      <c r="C56" s="69"/>
      <c r="D56" s="69"/>
      <c r="E56" s="69"/>
      <c r="F56" s="69"/>
      <c r="G56" s="69"/>
      <c r="H56" s="70"/>
    </row>
    <row r="57" spans="1:16384" x14ac:dyDescent="0.25">
      <c r="A57" s="63">
        <v>1</v>
      </c>
      <c r="B57" s="64" t="s">
        <v>90</v>
      </c>
      <c r="C57" s="65"/>
      <c r="D57" s="65"/>
      <c r="E57" s="65"/>
      <c r="F57" s="65"/>
      <c r="G57" s="65"/>
      <c r="H57" s="66"/>
    </row>
    <row r="58" spans="1:16384" ht="31.5" x14ac:dyDescent="0.25">
      <c r="A58" s="30" t="s">
        <v>11</v>
      </c>
      <c r="B58" s="12" t="s">
        <v>91</v>
      </c>
      <c r="C58" s="13" t="s">
        <v>101</v>
      </c>
      <c r="D58" s="23">
        <v>54</v>
      </c>
      <c r="E58" s="23">
        <v>54</v>
      </c>
      <c r="F58" s="23">
        <v>55</v>
      </c>
      <c r="G58" s="23">
        <v>55</v>
      </c>
      <c r="H58" s="83">
        <v>55</v>
      </c>
    </row>
    <row r="59" spans="1:16384" ht="31.5" x14ac:dyDescent="0.25">
      <c r="A59" s="30" t="s">
        <v>13</v>
      </c>
      <c r="B59" s="12" t="s">
        <v>93</v>
      </c>
      <c r="C59" s="13" t="s">
        <v>102</v>
      </c>
      <c r="D59" s="23">
        <v>100</v>
      </c>
      <c r="E59" s="23">
        <v>100</v>
      </c>
      <c r="F59" s="23">
        <v>100</v>
      </c>
      <c r="G59" s="23">
        <v>100</v>
      </c>
      <c r="H59" s="83">
        <v>100</v>
      </c>
    </row>
    <row r="60" spans="1:16384" ht="32.25" thickBot="1" x14ac:dyDescent="0.3">
      <c r="A60" s="71" t="s">
        <v>92</v>
      </c>
      <c r="B60" s="72" t="s">
        <v>94</v>
      </c>
      <c r="C60" s="73" t="s">
        <v>95</v>
      </c>
      <c r="D60" s="84">
        <f>'[4]форма 2П_действующие'!D72</f>
        <v>826</v>
      </c>
      <c r="E60" s="84">
        <f>'[4]форма 2П_действующие'!E72</f>
        <v>882</v>
      </c>
      <c r="F60" s="84">
        <f>'[4]форма 2П_действующие'!F72</f>
        <v>910</v>
      </c>
      <c r="G60" s="84">
        <f>'[4]форма 2П_действующие'!G72</f>
        <v>926</v>
      </c>
      <c r="H60" s="85">
        <f>'[4]форма 2П_действующие'!H72</f>
        <v>938</v>
      </c>
    </row>
    <row r="61" spans="1:16384" ht="16.5" thickBot="1" x14ac:dyDescent="0.3">
      <c r="A61" s="76" t="s">
        <v>88</v>
      </c>
      <c r="B61" s="68" t="s">
        <v>96</v>
      </c>
      <c r="C61" s="77"/>
      <c r="D61" s="78"/>
      <c r="E61" s="78"/>
      <c r="F61" s="78"/>
      <c r="G61" s="78"/>
      <c r="H61" s="79"/>
    </row>
    <row r="62" spans="1:16384" ht="31.5" x14ac:dyDescent="0.25">
      <c r="A62" s="74">
        <v>1</v>
      </c>
      <c r="B62" s="20" t="s">
        <v>97</v>
      </c>
      <c r="C62" s="75" t="s">
        <v>82</v>
      </c>
      <c r="D62" s="75">
        <v>2</v>
      </c>
      <c r="E62" s="75">
        <v>1</v>
      </c>
      <c r="F62" s="75">
        <v>1</v>
      </c>
      <c r="G62" s="75">
        <v>4</v>
      </c>
      <c r="H62" s="81">
        <v>2</v>
      </c>
    </row>
    <row r="63" spans="1:16384" ht="32.25" thickBot="1" x14ac:dyDescent="0.3">
      <c r="A63" s="31">
        <v>2</v>
      </c>
      <c r="B63" s="32" t="s">
        <v>98</v>
      </c>
      <c r="C63" s="33" t="s">
        <v>82</v>
      </c>
      <c r="D63" s="33">
        <v>1</v>
      </c>
      <c r="E63" s="33">
        <v>2</v>
      </c>
      <c r="F63" s="33">
        <v>1</v>
      </c>
      <c r="G63" s="33">
        <v>1</v>
      </c>
      <c r="H63" s="82">
        <v>1</v>
      </c>
    </row>
  </sheetData>
  <mergeCells count="14">
    <mergeCell ref="A1:H1"/>
    <mergeCell ref="A2:H2"/>
    <mergeCell ref="A4:A5"/>
    <mergeCell ref="B4:B5"/>
    <mergeCell ref="C4:C5"/>
    <mergeCell ref="F4:H4"/>
    <mergeCell ref="A23:A24"/>
    <mergeCell ref="B23:B24"/>
    <mergeCell ref="A53:A54"/>
    <mergeCell ref="B53:B54"/>
    <mergeCell ref="A34:A35"/>
    <mergeCell ref="B34:B35"/>
    <mergeCell ref="A44:A45"/>
    <mergeCell ref="B44:B45"/>
  </mergeCells>
  <pageMargins left="0.59055118110236238" right="0.59055118110236238" top="0.78740157480314954" bottom="0.59055118110236238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2П_действующие'!Print_Titles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>Гажа Елена Николаевна</dc:creator>
  <cp:lastModifiedBy>Гажа Елена Николаевна</cp:lastModifiedBy>
  <cp:revision>1</cp:revision>
  <cp:lastPrinted>2023-10-17T18:44:32Z</cp:lastPrinted>
  <dcterms:created xsi:type="dcterms:W3CDTF">2006-09-28T05:33:49Z</dcterms:created>
  <dcterms:modified xsi:type="dcterms:W3CDTF">2023-10-17T18:46:19Z</dcterms:modified>
  <cp:contentStatus>проект</cp:contentStatus>
</cp:coreProperties>
</file>