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radm\sov_dep\РЕШЕНИЯ\2024 год\24.05.2024\11.05.2024 комиссия\2. Тарифы Ника\"/>
    </mc:Choice>
  </mc:AlternateContent>
  <xr:revisionPtr revIDLastSave="0" documentId="8_{F659FA98-0D39-4033-9584-B19A55D8FEE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Сравнение тарифов" sheetId="1" r:id="rId1"/>
    <sheet name="Тарифы на утверждение" sheetId="4" r:id="rId2"/>
    <sheet name="калькуляция" sheetId="2" r:id="rId3"/>
    <sheet name="Мониторинг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4" i="2" s="1"/>
  <c r="J6" i="2"/>
  <c r="J7" i="2"/>
  <c r="J8" i="2"/>
  <c r="J9" i="2"/>
  <c r="J10" i="2"/>
  <c r="J11" i="2"/>
  <c r="J5" i="2"/>
  <c r="I11" i="2" l="1"/>
  <c r="I10" i="2"/>
  <c r="I9" i="2"/>
  <c r="I8" i="2"/>
  <c r="I7" i="2"/>
  <c r="I6" i="2"/>
  <c r="I5" i="2"/>
  <c r="H12" i="2"/>
  <c r="G12" i="2"/>
  <c r="F12" i="2"/>
  <c r="E12" i="2"/>
  <c r="D11" i="2"/>
  <c r="D10" i="2"/>
  <c r="D9" i="2"/>
  <c r="D8" i="2"/>
  <c r="D7" i="2"/>
  <c r="A12" i="2"/>
  <c r="I12" i="2" l="1"/>
  <c r="D12" i="2"/>
</calcChain>
</file>

<file path=xl/sharedStrings.xml><?xml version="1.0" encoding="utf-8"?>
<sst xmlns="http://schemas.openxmlformats.org/spreadsheetml/2006/main" count="159" uniqueCount="74">
  <si>
    <t>№ п/п</t>
  </si>
  <si>
    <t xml:space="preserve">Наименование услуги </t>
  </si>
  <si>
    <t>Единица изм.</t>
  </si>
  <si>
    <t>% изменения тарифа</t>
  </si>
  <si>
    <t>1.1</t>
  </si>
  <si>
    <t>руб/час</t>
  </si>
  <si>
    <t>1.2</t>
  </si>
  <si>
    <t>1.3</t>
  </si>
  <si>
    <t>Организация и проведение занятий физкультурно-оздоровительной направленности для населения за плату</t>
  </si>
  <si>
    <t>руб/чел.</t>
  </si>
  <si>
    <t>Обеспечение доступа населения к закрытым спортивным объектам в течении ограниченного времени за плату</t>
  </si>
  <si>
    <t>2.1</t>
  </si>
  <si>
    <t>2.2</t>
  </si>
  <si>
    <t>2.4</t>
  </si>
  <si>
    <t>3.1</t>
  </si>
  <si>
    <t>Проведение физкультурных и спортивных мероприятий</t>
  </si>
  <si>
    <t>Изменение тарифа, руб.</t>
  </si>
  <si>
    <t xml:space="preserve">предоставляемых  физическим и юридическим лицам </t>
  </si>
  <si>
    <t>№п/п</t>
  </si>
  <si>
    <t>Наименование статей затрат</t>
  </si>
  <si>
    <t>Затраты на оплату труда основного персонала</t>
  </si>
  <si>
    <t>Отчисления от ФОТ основного персоналап</t>
  </si>
  <si>
    <t>Затраты на материальные запасы</t>
  </si>
  <si>
    <t>Амортизация оборудования, используемого при оказании услуги</t>
  </si>
  <si>
    <t>Коммунальные услуги</t>
  </si>
  <si>
    <t>Услуги по содержанию спортсооружения</t>
  </si>
  <si>
    <t>Накладные расходы, относимые на услугу</t>
  </si>
  <si>
    <t>Итого затрат</t>
  </si>
  <si>
    <t>Разовое посещение, руб/чел</t>
  </si>
  <si>
    <t>Абонемент на 8 занятий, руб/чел</t>
  </si>
  <si>
    <t>Организация и проведение занятий физкультурно-оздоровительной направленности</t>
  </si>
  <si>
    <t>Рентабельность 2%</t>
  </si>
  <si>
    <t>Абонемент на 4 занятия, руб/чел</t>
  </si>
  <si>
    <t>Единица измерения</t>
  </si>
  <si>
    <t>Предлагаемый тариф</t>
  </si>
  <si>
    <t>МАУ ГМР "ЦРФКИС" "Волна"</t>
  </si>
  <si>
    <t>ФОК "Олимп" г. Коммунар</t>
  </si>
  <si>
    <t xml:space="preserve">
МБОУ ДО "РСШ "Юность" Вырица</t>
  </si>
  <si>
    <t>1</t>
  </si>
  <si>
    <t>Тарифы (цены) на платные услуги,</t>
  </si>
  <si>
    <t xml:space="preserve">Стоимость  </t>
  </si>
  <si>
    <t>1.1.</t>
  </si>
  <si>
    <t>1.2.</t>
  </si>
  <si>
    <t>1.3.</t>
  </si>
  <si>
    <t>2.1.</t>
  </si>
  <si>
    <t>2.2.</t>
  </si>
  <si>
    <t>2.3.</t>
  </si>
  <si>
    <t>3.1.</t>
  </si>
  <si>
    <t>с инструктором</t>
  </si>
  <si>
    <t>без инструктора</t>
  </si>
  <si>
    <t>МАУ ЛМР "ФОК Луга"</t>
  </si>
  <si>
    <t>МБУ ГГСДЦ г.Гатчина</t>
  </si>
  <si>
    <t>Услуги</t>
  </si>
  <si>
    <t>Стоимость  (цена)  платных  услуг (работ) МАУ "ЦПСР "НИКА",</t>
  </si>
  <si>
    <t>с   01.05.2024г.</t>
  </si>
  <si>
    <t>Стоимость  на 19.06.2020г.</t>
  </si>
  <si>
    <t xml:space="preserve">предоставляемые    МАУ "ЦПСР  "  НИКА"    </t>
  </si>
  <si>
    <t>3.</t>
  </si>
  <si>
    <t>ХХ</t>
  </si>
  <si>
    <t>Разовое посещение (1,5 часа)</t>
  </si>
  <si>
    <t>Абонемент (4 занятия по 1,5 часа)</t>
  </si>
  <si>
    <t>Абонемент (8 занятий по 1,5 часа)</t>
  </si>
  <si>
    <t>Услуги спортсооружения при проведении физкультупных и спортивных мероприятий (универсальный спортивный зал)</t>
  </si>
  <si>
    <t>Руб/час</t>
  </si>
  <si>
    <t>Всего стоимость услуги на 01.05.2024г. НДС не облагается</t>
  </si>
  <si>
    <t>Стоимость  на 01.05.2024</t>
  </si>
  <si>
    <t xml:space="preserve">Калькуляция стоимости платных услуг  МАУ  "ЦПСР "НИКА" </t>
  </si>
  <si>
    <t xml:space="preserve">Мониторинг цен МАУ "ЦПСР " Ника " </t>
  </si>
  <si>
    <t>3.2</t>
  </si>
  <si>
    <t>Услуги компьютерного обеспречения мероприятия при проведении физкультурных и спортивных мероприятий</t>
  </si>
  <si>
    <t>руб/день</t>
  </si>
  <si>
    <t>без изменений</t>
  </si>
  <si>
    <t>не изменяли</t>
  </si>
  <si>
    <t>Услуги компьютерного обеспечения мероприятия при проведении физкультурных и спортивных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</si>
</sst>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Black"/>
      <family val="2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center"/>
    </xf>
    <xf numFmtId="2" fontId="6" fillId="2" borderId="1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2" fontId="14" fillId="0" borderId="1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4" fontId="21" fillId="2" borderId="1" xfId="1" applyFont="1" applyFill="1" applyBorder="1" applyAlignment="1">
      <alignment horizontal="center" vertical="center"/>
    </xf>
    <xf numFmtId="164" fontId="21" fillId="2" borderId="1" xfId="1" quotePrefix="1" applyFont="1" applyFill="1" applyBorder="1" applyAlignment="1">
      <alignment horizontal="center" vertical="center"/>
    </xf>
    <xf numFmtId="164" fontId="20" fillId="0" borderId="1" xfId="1" applyFont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workbookViewId="0">
      <selection activeCell="A15" sqref="A15:D15"/>
    </sheetView>
  </sheetViews>
  <sheetFormatPr defaultRowHeight="15" x14ac:dyDescent="0.25"/>
  <cols>
    <col min="2" max="2" width="35.140625" customWidth="1"/>
    <col min="3" max="3" width="19.140625" customWidth="1"/>
    <col min="4" max="4" width="13.85546875" customWidth="1"/>
    <col min="5" max="5" width="14.42578125" customWidth="1"/>
    <col min="6" max="6" width="13.85546875" customWidth="1"/>
    <col min="7" max="7" width="14.5703125" customWidth="1"/>
  </cols>
  <sheetData>
    <row r="1" spans="1:15" ht="27.75" customHeight="1" x14ac:dyDescent="0.25">
      <c r="A1" s="78" t="s">
        <v>53</v>
      </c>
      <c r="B1" s="78"/>
      <c r="C1" s="78"/>
      <c r="D1" s="78"/>
      <c r="E1" s="78"/>
      <c r="F1" s="78"/>
      <c r="G1" s="78"/>
    </row>
    <row r="2" spans="1:15" ht="28.5" customHeight="1" x14ac:dyDescent="0.3">
      <c r="A2" s="86" t="s">
        <v>17</v>
      </c>
      <c r="B2" s="86"/>
      <c r="C2" s="86"/>
      <c r="D2" s="86"/>
      <c r="E2" s="86"/>
      <c r="F2" s="86"/>
      <c r="G2" s="86"/>
    </row>
    <row r="3" spans="1:15" ht="19.5" customHeight="1" x14ac:dyDescent="0.25">
      <c r="A3" s="78" t="s">
        <v>54</v>
      </c>
      <c r="B3" s="78"/>
      <c r="C3" s="78"/>
      <c r="D3" s="78"/>
      <c r="E3" s="78"/>
      <c r="F3" s="78"/>
      <c r="G3" s="78"/>
    </row>
    <row r="4" spans="1:15" ht="47.25" x14ac:dyDescent="0.25">
      <c r="A4" s="1" t="s">
        <v>0</v>
      </c>
      <c r="B4" s="1" t="s">
        <v>1</v>
      </c>
      <c r="C4" s="2" t="s">
        <v>2</v>
      </c>
      <c r="D4" s="1" t="s">
        <v>55</v>
      </c>
      <c r="E4" s="1" t="s">
        <v>65</v>
      </c>
      <c r="F4" s="3" t="s">
        <v>16</v>
      </c>
      <c r="G4" s="1" t="s">
        <v>3</v>
      </c>
    </row>
    <row r="5" spans="1:15" ht="42.75" customHeight="1" x14ac:dyDescent="0.25">
      <c r="A5" s="4">
        <v>1</v>
      </c>
      <c r="B5" s="79" t="s">
        <v>8</v>
      </c>
      <c r="C5" s="80"/>
      <c r="D5" s="80"/>
      <c r="E5" s="80"/>
      <c r="F5" s="80"/>
      <c r="G5" s="81"/>
      <c r="J5" s="82"/>
      <c r="K5" s="82"/>
      <c r="L5" s="82"/>
      <c r="M5" s="82"/>
      <c r="N5" s="82"/>
      <c r="O5" s="82"/>
    </row>
    <row r="6" spans="1:15" ht="24.75" customHeight="1" x14ac:dyDescent="0.25">
      <c r="A6" s="5" t="s">
        <v>4</v>
      </c>
      <c r="B6" s="6" t="s">
        <v>59</v>
      </c>
      <c r="C6" s="7" t="s">
        <v>9</v>
      </c>
      <c r="D6" s="8">
        <v>160</v>
      </c>
      <c r="E6" s="41">
        <v>180</v>
      </c>
      <c r="F6" s="9">
        <v>20</v>
      </c>
      <c r="G6" s="10">
        <v>12.5</v>
      </c>
    </row>
    <row r="7" spans="1:15" ht="15.75" x14ac:dyDescent="0.25">
      <c r="A7" s="5" t="s">
        <v>6</v>
      </c>
      <c r="B7" s="6" t="s">
        <v>60</v>
      </c>
      <c r="C7" s="7" t="s">
        <v>9</v>
      </c>
      <c r="D7" s="8">
        <v>610</v>
      </c>
      <c r="E7" s="41">
        <v>680</v>
      </c>
      <c r="F7" s="9">
        <v>70</v>
      </c>
      <c r="G7" s="10">
        <v>11.5</v>
      </c>
    </row>
    <row r="8" spans="1:15" ht="31.5" x14ac:dyDescent="0.25">
      <c r="A8" s="5" t="s">
        <v>7</v>
      </c>
      <c r="B8" s="11" t="s">
        <v>61</v>
      </c>
      <c r="C8" s="7" t="s">
        <v>9</v>
      </c>
      <c r="D8" s="12">
        <v>1200</v>
      </c>
      <c r="E8" s="41">
        <v>1340</v>
      </c>
      <c r="F8" s="9">
        <v>140</v>
      </c>
      <c r="G8" s="10">
        <v>11.6</v>
      </c>
    </row>
    <row r="9" spans="1:15" ht="35.25" customHeight="1" x14ac:dyDescent="0.25">
      <c r="A9" s="14">
        <v>2</v>
      </c>
      <c r="B9" s="83" t="s">
        <v>10</v>
      </c>
      <c r="C9" s="83"/>
      <c r="D9" s="83"/>
      <c r="E9" s="83"/>
      <c r="F9" s="83"/>
      <c r="G9" s="84"/>
    </row>
    <row r="10" spans="1:15" ht="24.75" customHeight="1" x14ac:dyDescent="0.25">
      <c r="A10" s="15" t="s">
        <v>11</v>
      </c>
      <c r="B10" s="6" t="s">
        <v>59</v>
      </c>
      <c r="C10" s="7" t="s">
        <v>9</v>
      </c>
      <c r="D10" s="13">
        <v>130</v>
      </c>
      <c r="E10" s="41">
        <v>145</v>
      </c>
      <c r="F10" s="9">
        <v>15</v>
      </c>
      <c r="G10" s="10">
        <v>11.5</v>
      </c>
    </row>
    <row r="11" spans="1:15" ht="30" customHeight="1" x14ac:dyDescent="0.25">
      <c r="A11" s="15" t="s">
        <v>12</v>
      </c>
      <c r="B11" s="6" t="s">
        <v>60</v>
      </c>
      <c r="C11" s="7" t="s">
        <v>9</v>
      </c>
      <c r="D11" s="13">
        <v>500</v>
      </c>
      <c r="E11" s="41">
        <v>550</v>
      </c>
      <c r="F11" s="9">
        <v>50</v>
      </c>
      <c r="G11" s="10">
        <v>10</v>
      </c>
    </row>
    <row r="12" spans="1:15" ht="30" customHeight="1" x14ac:dyDescent="0.25">
      <c r="A12" s="15" t="s">
        <v>13</v>
      </c>
      <c r="B12" s="11" t="s">
        <v>61</v>
      </c>
      <c r="C12" s="7" t="s">
        <v>9</v>
      </c>
      <c r="D12" s="13">
        <v>980</v>
      </c>
      <c r="E12" s="41">
        <v>1100</v>
      </c>
      <c r="F12" s="9">
        <v>120</v>
      </c>
      <c r="G12" s="10">
        <v>12.25</v>
      </c>
    </row>
    <row r="13" spans="1:15" ht="27" customHeight="1" x14ac:dyDescent="0.25">
      <c r="A13" s="17" t="s">
        <v>57</v>
      </c>
      <c r="B13" s="85" t="s">
        <v>15</v>
      </c>
      <c r="C13" s="85"/>
      <c r="D13" s="85"/>
      <c r="E13" s="85"/>
      <c r="F13" s="85"/>
      <c r="G13" s="85"/>
    </row>
    <row r="14" spans="1:15" ht="106.5" customHeight="1" x14ac:dyDescent="0.25">
      <c r="A14" s="15" t="s">
        <v>14</v>
      </c>
      <c r="B14" s="18" t="s">
        <v>62</v>
      </c>
      <c r="C14" s="19" t="s">
        <v>5</v>
      </c>
      <c r="D14" s="19">
        <v>2000</v>
      </c>
      <c r="E14" s="41">
        <v>2200</v>
      </c>
      <c r="F14" s="9">
        <v>200</v>
      </c>
      <c r="G14" s="10">
        <v>10</v>
      </c>
    </row>
    <row r="15" spans="1:15" ht="60" x14ac:dyDescent="0.25">
      <c r="A15" s="74" t="s">
        <v>68</v>
      </c>
      <c r="B15" s="75" t="s">
        <v>69</v>
      </c>
      <c r="C15" s="76" t="s">
        <v>70</v>
      </c>
      <c r="D15" s="76">
        <v>2400</v>
      </c>
      <c r="E15" s="76">
        <v>2400</v>
      </c>
      <c r="F15" s="76">
        <v>0</v>
      </c>
      <c r="G15" s="76">
        <v>0</v>
      </c>
      <c r="H15" t="s">
        <v>71</v>
      </c>
    </row>
  </sheetData>
  <mergeCells count="7">
    <mergeCell ref="A1:G1"/>
    <mergeCell ref="B5:G5"/>
    <mergeCell ref="J5:O5"/>
    <mergeCell ref="B9:G9"/>
    <mergeCell ref="B13:G13"/>
    <mergeCell ref="A2:G2"/>
    <mergeCell ref="A3:G3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workbookViewId="0">
      <selection activeCell="I21" sqref="I21"/>
    </sheetView>
  </sheetViews>
  <sheetFormatPr defaultRowHeight="15" x14ac:dyDescent="0.25"/>
  <cols>
    <col min="1" max="1" width="13.7109375" customWidth="1"/>
    <col min="2" max="2" width="34.7109375" customWidth="1"/>
    <col min="3" max="3" width="23.85546875" customWidth="1"/>
    <col min="4" max="4" width="15.5703125" customWidth="1"/>
  </cols>
  <sheetData>
    <row r="1" spans="1:7" ht="36" customHeight="1" x14ac:dyDescent="0.25">
      <c r="A1" s="90" t="s">
        <v>39</v>
      </c>
      <c r="B1" s="90"/>
      <c r="C1" s="90"/>
      <c r="D1" s="90"/>
    </row>
    <row r="2" spans="1:7" ht="18.75" x14ac:dyDescent="0.3">
      <c r="A2" s="86" t="s">
        <v>56</v>
      </c>
      <c r="B2" s="86"/>
      <c r="C2" s="86"/>
      <c r="D2" s="86"/>
    </row>
    <row r="3" spans="1:7" ht="38.25" customHeight="1" x14ac:dyDescent="0.25">
      <c r="A3" s="1" t="s">
        <v>0</v>
      </c>
      <c r="B3" s="32" t="s">
        <v>1</v>
      </c>
      <c r="C3" s="2" t="s">
        <v>2</v>
      </c>
      <c r="D3" s="1" t="s">
        <v>40</v>
      </c>
    </row>
    <row r="4" spans="1:7" ht="49.5" customHeight="1" x14ac:dyDescent="0.25">
      <c r="A4" s="33">
        <v>1</v>
      </c>
      <c r="B4" s="91" t="s">
        <v>8</v>
      </c>
      <c r="C4" s="92"/>
      <c r="D4" s="93"/>
    </row>
    <row r="5" spans="1:7" ht="38.25" customHeight="1" x14ac:dyDescent="0.25">
      <c r="A5" s="5" t="s">
        <v>4</v>
      </c>
      <c r="B5" s="6" t="s">
        <v>59</v>
      </c>
      <c r="C5" s="7" t="s">
        <v>9</v>
      </c>
      <c r="D5" s="8">
        <v>180</v>
      </c>
    </row>
    <row r="6" spans="1:7" ht="30" customHeight="1" x14ac:dyDescent="0.25">
      <c r="A6" s="5" t="s">
        <v>6</v>
      </c>
      <c r="B6" s="6" t="s">
        <v>60</v>
      </c>
      <c r="C6" s="7" t="s">
        <v>9</v>
      </c>
      <c r="D6" s="8">
        <v>680</v>
      </c>
    </row>
    <row r="7" spans="1:7" ht="31.5" customHeight="1" x14ac:dyDescent="0.25">
      <c r="A7" s="5" t="s">
        <v>7</v>
      </c>
      <c r="B7" s="11" t="s">
        <v>61</v>
      </c>
      <c r="C7" s="7" t="s">
        <v>9</v>
      </c>
      <c r="D7" s="12">
        <v>1340</v>
      </c>
    </row>
    <row r="8" spans="1:7" ht="49.5" customHeight="1" x14ac:dyDescent="0.25">
      <c r="A8" s="14">
        <v>2</v>
      </c>
      <c r="B8" s="87" t="s">
        <v>10</v>
      </c>
      <c r="C8" s="88"/>
      <c r="D8" s="89"/>
      <c r="E8" s="34"/>
      <c r="F8" s="34"/>
      <c r="G8" s="34"/>
    </row>
    <row r="9" spans="1:7" ht="33" customHeight="1" x14ac:dyDescent="0.25">
      <c r="A9" s="15" t="s">
        <v>11</v>
      </c>
      <c r="B9" s="6" t="s">
        <v>59</v>
      </c>
      <c r="C9" s="7" t="s">
        <v>9</v>
      </c>
      <c r="D9" s="38">
        <v>145</v>
      </c>
    </row>
    <row r="10" spans="1:7" ht="31.5" x14ac:dyDescent="0.25">
      <c r="A10" s="15" t="s">
        <v>12</v>
      </c>
      <c r="B10" s="6" t="s">
        <v>60</v>
      </c>
      <c r="C10" s="7" t="s">
        <v>9</v>
      </c>
      <c r="D10" s="38">
        <v>550</v>
      </c>
    </row>
    <row r="11" spans="1:7" ht="31.5" x14ac:dyDescent="0.25">
      <c r="A11" s="15" t="s">
        <v>13</v>
      </c>
      <c r="B11" s="11" t="s">
        <v>61</v>
      </c>
      <c r="C11" s="7" t="s">
        <v>9</v>
      </c>
      <c r="D11" s="38">
        <v>1100</v>
      </c>
    </row>
    <row r="12" spans="1:7" ht="25.5" customHeight="1" x14ac:dyDescent="0.25">
      <c r="A12" s="37" t="s">
        <v>57</v>
      </c>
      <c r="B12" s="35" t="s">
        <v>15</v>
      </c>
      <c r="C12" s="35"/>
      <c r="D12" s="35"/>
      <c r="E12" s="36"/>
      <c r="F12" s="36"/>
      <c r="G12" s="36"/>
    </row>
    <row r="13" spans="1:7" ht="75.75" customHeight="1" x14ac:dyDescent="0.25">
      <c r="A13" s="15" t="s">
        <v>14</v>
      </c>
      <c r="B13" s="18" t="s">
        <v>62</v>
      </c>
      <c r="C13" s="19" t="s">
        <v>5</v>
      </c>
      <c r="D13" s="38">
        <v>2200</v>
      </c>
    </row>
    <row r="14" spans="1:7" ht="60" x14ac:dyDescent="0.25">
      <c r="A14" s="74" t="s">
        <v>68</v>
      </c>
      <c r="B14" s="75" t="s">
        <v>69</v>
      </c>
      <c r="C14" s="76" t="s">
        <v>70</v>
      </c>
      <c r="D14" s="76">
        <v>2400</v>
      </c>
      <c r="E14" t="s">
        <v>71</v>
      </c>
    </row>
  </sheetData>
  <mergeCells count="4">
    <mergeCell ref="B8:D8"/>
    <mergeCell ref="A1:D1"/>
    <mergeCell ref="A2:D2"/>
    <mergeCell ref="B4:D4"/>
  </mergeCells>
  <pageMargins left="0.7" right="0.7" top="0.75" bottom="0.75" header="0.3" footer="0.3"/>
  <pageSetup paperSize="9" scale="9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"/>
  <sheetViews>
    <sheetView topLeftCell="B1" workbookViewId="0">
      <selection activeCell="B1" sqref="A1:XFD1"/>
    </sheetView>
  </sheetViews>
  <sheetFormatPr defaultRowHeight="15" x14ac:dyDescent="0.25"/>
  <cols>
    <col min="1" max="1" width="12" hidden="1" customWidth="1"/>
    <col min="2" max="2" width="6.28515625" customWidth="1"/>
    <col min="3" max="3" width="30" customWidth="1"/>
    <col min="4" max="4" width="13.140625" customWidth="1"/>
    <col min="5" max="5" width="13.28515625" customWidth="1"/>
    <col min="6" max="6" width="12.5703125" customWidth="1"/>
    <col min="7" max="7" width="11.7109375" customWidth="1"/>
    <col min="8" max="8" width="12.85546875" customWidth="1"/>
    <col min="9" max="9" width="14.5703125" customWidth="1"/>
    <col min="10" max="10" width="26.7109375" customWidth="1"/>
  </cols>
  <sheetData>
    <row r="1" spans="1:10" ht="24.75" customHeight="1" x14ac:dyDescent="0.25">
      <c r="B1" s="94" t="s">
        <v>66</v>
      </c>
      <c r="C1" s="94"/>
      <c r="D1" s="94"/>
      <c r="E1" s="94"/>
      <c r="F1" s="94"/>
      <c r="G1" s="94"/>
      <c r="H1" s="94"/>
      <c r="I1" s="94"/>
    </row>
    <row r="2" spans="1:10" ht="111" customHeight="1" x14ac:dyDescent="0.25">
      <c r="B2" s="95" t="s">
        <v>52</v>
      </c>
      <c r="C2" s="96"/>
      <c r="D2" s="97" t="s">
        <v>30</v>
      </c>
      <c r="E2" s="97"/>
      <c r="F2" s="97"/>
      <c r="G2" s="97" t="s">
        <v>10</v>
      </c>
      <c r="H2" s="97"/>
      <c r="I2" s="97"/>
      <c r="J2" s="69" t="s">
        <v>62</v>
      </c>
    </row>
    <row r="3" spans="1:10" ht="60.75" customHeight="1" x14ac:dyDescent="0.25">
      <c r="B3" s="16" t="s">
        <v>18</v>
      </c>
      <c r="C3" s="21" t="s">
        <v>19</v>
      </c>
      <c r="D3" s="28" t="s">
        <v>28</v>
      </c>
      <c r="E3" s="28" t="s">
        <v>32</v>
      </c>
      <c r="F3" s="28" t="s">
        <v>29</v>
      </c>
      <c r="G3" s="28" t="s">
        <v>28</v>
      </c>
      <c r="H3" s="28" t="s">
        <v>32</v>
      </c>
      <c r="I3" s="28" t="s">
        <v>29</v>
      </c>
      <c r="J3" s="71" t="s">
        <v>63</v>
      </c>
    </row>
    <row r="4" spans="1:10" x14ac:dyDescent="0.25">
      <c r="B4" s="22">
        <v>1</v>
      </c>
      <c r="C4" s="23">
        <v>2</v>
      </c>
      <c r="D4" s="24">
        <v>3</v>
      </c>
      <c r="E4" s="24">
        <v>4</v>
      </c>
      <c r="F4" s="27">
        <v>5</v>
      </c>
      <c r="G4" s="25">
        <v>6</v>
      </c>
      <c r="H4" s="25">
        <v>7</v>
      </c>
      <c r="I4" s="26">
        <v>8</v>
      </c>
      <c r="J4" s="70">
        <v>9</v>
      </c>
    </row>
    <row r="5" spans="1:10" ht="31.5" customHeight="1" x14ac:dyDescent="0.25">
      <c r="A5">
        <v>28.06</v>
      </c>
      <c r="B5" s="20">
        <v>1</v>
      </c>
      <c r="C5" s="42" t="s">
        <v>20</v>
      </c>
      <c r="D5" s="43">
        <v>49.52</v>
      </c>
      <c r="E5" s="43">
        <v>187.07</v>
      </c>
      <c r="F5" s="43">
        <v>368.64</v>
      </c>
      <c r="G5" s="44">
        <v>39.89</v>
      </c>
      <c r="H5" s="44">
        <v>151.31</v>
      </c>
      <c r="I5" s="43">
        <f>1078.43*0.2806</f>
        <v>302.60745800000001</v>
      </c>
      <c r="J5" s="73">
        <f>$J$12*A5%</f>
        <v>605.2149159999999</v>
      </c>
    </row>
    <row r="6" spans="1:10" ht="34.5" customHeight="1" x14ac:dyDescent="0.25">
      <c r="A6">
        <v>8.48</v>
      </c>
      <c r="B6" s="20">
        <v>2</v>
      </c>
      <c r="C6" s="45" t="s">
        <v>21</v>
      </c>
      <c r="D6" s="43">
        <v>14.96</v>
      </c>
      <c r="E6" s="43">
        <v>56.5</v>
      </c>
      <c r="F6" s="46">
        <v>111.33</v>
      </c>
      <c r="G6" s="47">
        <v>12.05</v>
      </c>
      <c r="H6" s="47">
        <v>45.69</v>
      </c>
      <c r="I6" s="46">
        <f>1078.43*0.0848</f>
        <v>91.45086400000001</v>
      </c>
      <c r="J6" s="73">
        <f t="shared" ref="J6:J11" si="0">$J$12*A6%</f>
        <v>182.90172800000002</v>
      </c>
    </row>
    <row r="7" spans="1:10" ht="33" customHeight="1" x14ac:dyDescent="0.25">
      <c r="A7">
        <v>8.9</v>
      </c>
      <c r="B7" s="48">
        <v>3</v>
      </c>
      <c r="C7" s="49" t="s">
        <v>22</v>
      </c>
      <c r="D7" s="43">
        <f>176.47*0.089</f>
        <v>15.705829999999999</v>
      </c>
      <c r="E7" s="43">
        <v>59.34</v>
      </c>
      <c r="F7" s="43">
        <v>116.93</v>
      </c>
      <c r="G7" s="44">
        <v>12.65</v>
      </c>
      <c r="H7" s="44">
        <v>47.99</v>
      </c>
      <c r="I7" s="43">
        <f>1078.43*0.089</f>
        <v>95.980270000000004</v>
      </c>
      <c r="J7" s="73">
        <f t="shared" si="0"/>
        <v>191.96054000000004</v>
      </c>
    </row>
    <row r="8" spans="1:10" ht="47.25" customHeight="1" x14ac:dyDescent="0.25">
      <c r="A8">
        <v>5</v>
      </c>
      <c r="B8" s="50">
        <v>4</v>
      </c>
      <c r="C8" s="42" t="s">
        <v>23</v>
      </c>
      <c r="D8" s="43">
        <f>176.47*0.05</f>
        <v>8.823500000000001</v>
      </c>
      <c r="E8" s="43">
        <v>33.33</v>
      </c>
      <c r="F8" s="46">
        <v>65.72</v>
      </c>
      <c r="G8" s="46">
        <v>7.1</v>
      </c>
      <c r="H8" s="46">
        <v>26.96</v>
      </c>
      <c r="I8" s="46">
        <f>1078.43*0.05</f>
        <v>53.921500000000009</v>
      </c>
      <c r="J8" s="73">
        <f t="shared" si="0"/>
        <v>107.84300000000002</v>
      </c>
    </row>
    <row r="9" spans="1:10" ht="23.25" customHeight="1" x14ac:dyDescent="0.25">
      <c r="A9">
        <v>32</v>
      </c>
      <c r="B9" s="20">
        <v>5</v>
      </c>
      <c r="C9" s="51" t="s">
        <v>24</v>
      </c>
      <c r="D9" s="43">
        <f>176.47*0.32</f>
        <v>56.470399999999998</v>
      </c>
      <c r="E9" s="43">
        <v>213.34</v>
      </c>
      <c r="F9" s="43">
        <v>420.4</v>
      </c>
      <c r="G9" s="43">
        <v>45.49</v>
      </c>
      <c r="H9" s="43">
        <v>172.55</v>
      </c>
      <c r="I9" s="43">
        <f>1078.43*0.32</f>
        <v>345.0976</v>
      </c>
      <c r="J9" s="73">
        <f t="shared" si="0"/>
        <v>690.1952</v>
      </c>
    </row>
    <row r="10" spans="1:10" ht="30.75" customHeight="1" x14ac:dyDescent="0.25">
      <c r="A10">
        <v>15.46</v>
      </c>
      <c r="B10" s="52">
        <v>6</v>
      </c>
      <c r="C10" s="53" t="s">
        <v>25</v>
      </c>
      <c r="D10" s="43">
        <f>176.47*0.1546</f>
        <v>27.282261999999999</v>
      </c>
      <c r="E10" s="43">
        <v>103.07</v>
      </c>
      <c r="F10" s="46">
        <v>203.11</v>
      </c>
      <c r="G10" s="46">
        <v>21.99</v>
      </c>
      <c r="H10" s="46">
        <v>83.4</v>
      </c>
      <c r="I10" s="46">
        <f>1078.43*0.1546</f>
        <v>166.725278</v>
      </c>
      <c r="J10" s="73">
        <f t="shared" si="0"/>
        <v>333.45055600000006</v>
      </c>
    </row>
    <row r="11" spans="1:10" ht="35.25" customHeight="1" x14ac:dyDescent="0.25">
      <c r="A11">
        <v>2.1</v>
      </c>
      <c r="B11" s="52">
        <v>7</v>
      </c>
      <c r="C11" s="42" t="s">
        <v>26</v>
      </c>
      <c r="D11" s="43">
        <f>176.47*0.021</f>
        <v>3.70587</v>
      </c>
      <c r="E11" s="43">
        <v>14.02</v>
      </c>
      <c r="F11" s="43">
        <v>27.6</v>
      </c>
      <c r="G11" s="43">
        <v>2.99</v>
      </c>
      <c r="H11" s="43">
        <v>11.32</v>
      </c>
      <c r="I11" s="43">
        <f>1078.43*0.021</f>
        <v>22.647030000000004</v>
      </c>
      <c r="J11" s="73">
        <f t="shared" si="0"/>
        <v>45.294060000000009</v>
      </c>
    </row>
    <row r="12" spans="1:10" ht="26.25" customHeight="1" x14ac:dyDescent="0.25">
      <c r="A12">
        <f>SUM(A5:A11)</f>
        <v>100</v>
      </c>
      <c r="B12" s="20">
        <v>8</v>
      </c>
      <c r="C12" s="56" t="s">
        <v>27</v>
      </c>
      <c r="D12" s="57">
        <f t="shared" ref="D12" si="1">SUM(D5:D11)</f>
        <v>176.46786200000003</v>
      </c>
      <c r="E12" s="57">
        <f>SUM(E5:E11)</f>
        <v>666.66999999999985</v>
      </c>
      <c r="F12" s="57">
        <f>SUM(F5:F11)</f>
        <v>1313.73</v>
      </c>
      <c r="G12" s="58">
        <f>SUM(G5:G11)</f>
        <v>142.16000000000003</v>
      </c>
      <c r="H12" s="58">
        <f>SUM(H5:H11)</f>
        <v>539.22</v>
      </c>
      <c r="I12" s="57">
        <f>SUM(I5:I11)</f>
        <v>1078.4300000000003</v>
      </c>
      <c r="J12" s="72">
        <v>2156.86</v>
      </c>
    </row>
    <row r="13" spans="1:10" ht="24" customHeight="1" x14ac:dyDescent="0.25">
      <c r="B13" s="50">
        <v>9</v>
      </c>
      <c r="C13" s="54" t="s">
        <v>31</v>
      </c>
      <c r="D13" s="55">
        <v>3.53</v>
      </c>
      <c r="E13" s="55">
        <v>13.33</v>
      </c>
      <c r="F13" s="46">
        <v>26.27</v>
      </c>
      <c r="G13" s="47">
        <v>2.84</v>
      </c>
      <c r="H13" s="47">
        <v>10.78</v>
      </c>
      <c r="I13" s="46">
        <v>21.57</v>
      </c>
      <c r="J13" s="73">
        <f>J12*2%</f>
        <v>43.1372</v>
      </c>
    </row>
    <row r="14" spans="1:10" ht="32.25" customHeight="1" x14ac:dyDescent="0.25">
      <c r="B14" s="59">
        <v>10</v>
      </c>
      <c r="C14" s="60" t="s">
        <v>64</v>
      </c>
      <c r="D14" s="61">
        <v>180</v>
      </c>
      <c r="E14" s="62">
        <v>680</v>
      </c>
      <c r="F14" s="61">
        <v>1340</v>
      </c>
      <c r="G14" s="63">
        <v>145</v>
      </c>
      <c r="H14" s="63">
        <v>550</v>
      </c>
      <c r="I14" s="61">
        <v>1100</v>
      </c>
      <c r="J14" s="72">
        <f>J12+J13</f>
        <v>2199.9972000000002</v>
      </c>
    </row>
  </sheetData>
  <mergeCells count="4">
    <mergeCell ref="B1:I1"/>
    <mergeCell ref="B2:C2"/>
    <mergeCell ref="D2:F2"/>
    <mergeCell ref="G2:I2"/>
  </mergeCells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tabSelected="1" workbookViewId="0">
      <selection activeCell="J8" sqref="J8"/>
    </sheetView>
  </sheetViews>
  <sheetFormatPr defaultRowHeight="15" x14ac:dyDescent="0.25"/>
  <cols>
    <col min="2" max="2" width="34.5703125" customWidth="1"/>
    <col min="3" max="3" width="15.42578125" customWidth="1"/>
    <col min="4" max="4" width="13.7109375" customWidth="1"/>
    <col min="5" max="5" width="15.140625" customWidth="1"/>
    <col min="6" max="6" width="13.5703125" customWidth="1"/>
    <col min="7" max="7" width="14" customWidth="1"/>
    <col min="8" max="8" width="12.42578125" customWidth="1"/>
    <col min="9" max="9" width="11" bestFit="1" customWidth="1"/>
  </cols>
  <sheetData>
    <row r="1" spans="1:10" ht="25.5" customHeight="1" x14ac:dyDescent="0.25">
      <c r="A1" s="98" t="s">
        <v>67</v>
      </c>
      <c r="B1" s="98"/>
      <c r="C1" s="98"/>
      <c r="D1" s="98"/>
      <c r="E1" s="98"/>
      <c r="F1" s="98"/>
      <c r="G1" s="98"/>
    </row>
    <row r="2" spans="1:10" ht="19.5" x14ac:dyDescent="0.25">
      <c r="A2" s="99"/>
      <c r="B2" s="99"/>
      <c r="C2" s="99"/>
      <c r="D2" s="29"/>
      <c r="E2" s="29"/>
      <c r="F2" s="29"/>
    </row>
    <row r="3" spans="1:10" ht="78.75" x14ac:dyDescent="0.25">
      <c r="A3" s="1" t="s">
        <v>0</v>
      </c>
      <c r="B3" s="1" t="s">
        <v>1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50</v>
      </c>
      <c r="I3" s="1" t="s">
        <v>51</v>
      </c>
    </row>
    <row r="4" spans="1:10" ht="59.25" customHeight="1" x14ac:dyDescent="0.25">
      <c r="A4" s="40" t="s">
        <v>38</v>
      </c>
      <c r="B4" s="91" t="s">
        <v>8</v>
      </c>
      <c r="C4" s="92"/>
      <c r="D4" s="93"/>
      <c r="E4" s="30"/>
      <c r="F4" s="30"/>
      <c r="G4" s="31"/>
      <c r="H4" s="13"/>
      <c r="I4" s="13"/>
      <c r="J4" t="s">
        <v>48</v>
      </c>
    </row>
    <row r="5" spans="1:10" ht="15.75" x14ac:dyDescent="0.25">
      <c r="A5" s="39" t="s">
        <v>41</v>
      </c>
      <c r="B5" s="6" t="s">
        <v>59</v>
      </c>
      <c r="C5" s="7" t="s">
        <v>9</v>
      </c>
      <c r="D5" s="8">
        <v>180</v>
      </c>
      <c r="E5" s="65">
        <v>300</v>
      </c>
      <c r="F5" s="65" t="s">
        <v>58</v>
      </c>
      <c r="G5" s="66">
        <v>200</v>
      </c>
      <c r="H5" s="67" t="s">
        <v>58</v>
      </c>
      <c r="I5" s="67" t="s">
        <v>58</v>
      </c>
    </row>
    <row r="6" spans="1:10" ht="31.5" x14ac:dyDescent="0.25">
      <c r="A6" s="13" t="s">
        <v>42</v>
      </c>
      <c r="B6" s="6" t="s">
        <v>60</v>
      </c>
      <c r="C6" s="7" t="s">
        <v>9</v>
      </c>
      <c r="D6" s="8">
        <v>680</v>
      </c>
      <c r="E6" s="67" t="s">
        <v>58</v>
      </c>
      <c r="F6" s="67" t="s">
        <v>58</v>
      </c>
      <c r="G6" s="67" t="s">
        <v>58</v>
      </c>
      <c r="H6" s="67" t="s">
        <v>58</v>
      </c>
      <c r="I6" s="67" t="s">
        <v>58</v>
      </c>
    </row>
    <row r="7" spans="1:10" ht="31.5" x14ac:dyDescent="0.25">
      <c r="A7" s="13" t="s">
        <v>43</v>
      </c>
      <c r="B7" s="11" t="s">
        <v>61</v>
      </c>
      <c r="C7" s="7" t="s">
        <v>9</v>
      </c>
      <c r="D7" s="12">
        <v>1340</v>
      </c>
      <c r="E7" s="67" t="s">
        <v>58</v>
      </c>
      <c r="F7" s="67" t="s">
        <v>58</v>
      </c>
      <c r="G7" s="67" t="s">
        <v>58</v>
      </c>
      <c r="H7" s="67" t="s">
        <v>58</v>
      </c>
      <c r="I7" s="67" t="s">
        <v>58</v>
      </c>
    </row>
    <row r="8" spans="1:10" ht="59.25" customHeight="1" x14ac:dyDescent="0.25">
      <c r="A8" s="37">
        <v>2</v>
      </c>
      <c r="B8" s="87" t="s">
        <v>10</v>
      </c>
      <c r="C8" s="88"/>
      <c r="D8" s="89"/>
      <c r="E8" s="67"/>
      <c r="F8" s="67"/>
      <c r="G8" s="68"/>
      <c r="H8" s="67"/>
      <c r="I8" s="67"/>
    </row>
    <row r="9" spans="1:10" ht="15.75" x14ac:dyDescent="0.25">
      <c r="A9" s="13" t="s">
        <v>44</v>
      </c>
      <c r="B9" s="6" t="s">
        <v>59</v>
      </c>
      <c r="C9" s="7" t="s">
        <v>9</v>
      </c>
      <c r="D9" s="38">
        <v>145</v>
      </c>
      <c r="E9" s="67">
        <v>200</v>
      </c>
      <c r="F9" s="67">
        <v>200</v>
      </c>
      <c r="G9" s="68">
        <v>200</v>
      </c>
      <c r="H9" s="67">
        <v>300</v>
      </c>
      <c r="I9" s="67">
        <v>220</v>
      </c>
      <c r="J9" t="s">
        <v>49</v>
      </c>
    </row>
    <row r="10" spans="1:10" ht="31.5" x14ac:dyDescent="0.25">
      <c r="A10" s="13" t="s">
        <v>45</v>
      </c>
      <c r="B10" s="6" t="s">
        <v>60</v>
      </c>
      <c r="C10" s="7" t="s">
        <v>9</v>
      </c>
      <c r="D10" s="38">
        <v>550</v>
      </c>
      <c r="E10" s="67" t="s">
        <v>58</v>
      </c>
      <c r="F10" s="67">
        <v>650</v>
      </c>
      <c r="G10" s="68" t="s">
        <v>58</v>
      </c>
      <c r="H10" s="67" t="s">
        <v>58</v>
      </c>
      <c r="I10" s="67" t="s">
        <v>58</v>
      </c>
    </row>
    <row r="11" spans="1:10" ht="31.5" x14ac:dyDescent="0.25">
      <c r="A11" s="13" t="s">
        <v>46</v>
      </c>
      <c r="B11" s="11" t="s">
        <v>61</v>
      </c>
      <c r="C11" s="7" t="s">
        <v>9</v>
      </c>
      <c r="D11" s="38">
        <v>1100</v>
      </c>
      <c r="E11" s="67">
        <v>1300</v>
      </c>
      <c r="F11" s="67">
        <v>1300</v>
      </c>
      <c r="G11" s="68">
        <v>1500</v>
      </c>
      <c r="H11" s="67">
        <v>1800</v>
      </c>
      <c r="I11" s="67" t="s">
        <v>58</v>
      </c>
    </row>
    <row r="12" spans="1:10" ht="33.75" customHeight="1" x14ac:dyDescent="0.25">
      <c r="A12" s="37">
        <v>3</v>
      </c>
      <c r="B12" s="87" t="s">
        <v>15</v>
      </c>
      <c r="C12" s="88"/>
      <c r="D12" s="89"/>
      <c r="E12" s="67"/>
      <c r="F12" s="67"/>
      <c r="G12" s="68"/>
      <c r="H12" s="67"/>
      <c r="I12" s="67"/>
    </row>
    <row r="13" spans="1:10" ht="76.5" customHeight="1" x14ac:dyDescent="0.25">
      <c r="A13" s="64" t="s">
        <v>47</v>
      </c>
      <c r="B13" s="18" t="s">
        <v>62</v>
      </c>
      <c r="C13" s="19" t="s">
        <v>5</v>
      </c>
      <c r="D13" s="38">
        <v>2200</v>
      </c>
      <c r="E13" s="67">
        <v>2500</v>
      </c>
      <c r="F13" s="67" t="s">
        <v>58</v>
      </c>
      <c r="G13" s="68" t="s">
        <v>58</v>
      </c>
      <c r="H13" s="67">
        <v>2500</v>
      </c>
      <c r="I13" s="67">
        <v>2200</v>
      </c>
    </row>
    <row r="14" spans="1:10" ht="60" x14ac:dyDescent="0.25">
      <c r="A14" s="74" t="s">
        <v>68</v>
      </c>
      <c r="B14" s="75" t="s">
        <v>73</v>
      </c>
      <c r="C14" s="76" t="s">
        <v>70</v>
      </c>
      <c r="D14" s="76">
        <v>2400</v>
      </c>
      <c r="E14" s="77"/>
      <c r="F14" s="77"/>
      <c r="G14" s="77"/>
      <c r="H14" s="77"/>
      <c r="I14" s="77"/>
      <c r="J14" t="s">
        <v>72</v>
      </c>
    </row>
  </sheetData>
  <mergeCells count="5">
    <mergeCell ref="B8:D8"/>
    <mergeCell ref="B12:D12"/>
    <mergeCell ref="A1:G1"/>
    <mergeCell ref="A2:C2"/>
    <mergeCell ref="B4:D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Сравнение тарифов</vt:lpstr>
      <vt:lpstr>Тарифы на утверждение</vt:lpstr>
      <vt:lpstr>калькуляция</vt:lpstr>
      <vt:lpstr>Мониторинг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ГСДЦ</dc:creator>
  <cp:lastModifiedBy>Приемная Главы</cp:lastModifiedBy>
  <cp:lastPrinted>2024-04-26T08:58:00Z</cp:lastPrinted>
  <dcterms:created xsi:type="dcterms:W3CDTF">2024-02-13T12:04:51Z</dcterms:created>
  <dcterms:modified xsi:type="dcterms:W3CDTF">2024-05-15T07:08:43Z</dcterms:modified>
</cp:coreProperties>
</file>