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9330" activeTab="0"/>
  </bookViews>
  <sheets>
    <sheet name="ГМР" sheetId="1" r:id="rId1"/>
  </sheets>
  <definedNames>
    <definedName name="_xlnm.Print_Titles" localSheetId="0">'ГМР'!$3:$5</definedName>
  </definedNames>
  <calcPr fullCalcOnLoad="1"/>
</workbook>
</file>

<file path=xl/sharedStrings.xml><?xml version="1.0" encoding="utf-8"?>
<sst xmlns="http://schemas.openxmlformats.org/spreadsheetml/2006/main" count="61" uniqueCount="55">
  <si>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</si>
  <si>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</si>
  <si>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Молодежь Гатчинского муниципального района</t>
  </si>
  <si>
    <t>Развитие муниципальной информационной системы</t>
  </si>
  <si>
    <t>Обеспечение доступа жителей и гостей Гатчинского муниципального района к культурным ценностям</t>
  </si>
  <si>
    <t>Борьба с борщевиком Сосновского</t>
  </si>
  <si>
    <t xml:space="preserve">Развитие дошкольного образования детей </t>
  </si>
  <si>
    <t xml:space="preserve">Развитие начального общего, основного общего, среднего общего образования детей </t>
  </si>
  <si>
    <t xml:space="preserve">Развитие дополнительного образования </t>
  </si>
  <si>
    <t xml:space="preserve">Развитие системы отдыха, оздоровления, занятости детей, подростков и молодежи, в том числе детей, находящихся в трудной жизненной ситуации </t>
  </si>
  <si>
    <t xml:space="preserve">Социальная защита прав детей-сирот и детей, оставшихся без попечения родителей </t>
  </si>
  <si>
    <t xml:space="preserve">Развитие физической культуры и массового спорта в Гатчинском муниципальном районе </t>
  </si>
  <si>
    <t xml:space="preserve">Обеспечение жильем работников бюджетной сферы Гатчинского муниципального района" </t>
  </si>
  <si>
    <t xml:space="preserve">Обеспечение правопорядка, антитеррористической безопасности и профилактика правонарушений в Гатчинском муниципальном районе 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</si>
  <si>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</t>
  </si>
  <si>
    <t xml:space="preserve">Экологическая безопасность в Гатчинском муниципальном районе </t>
  </si>
  <si>
    <t>Развитие и поддержка малого и среднего предпринимательства в Гатчинском муниципальном районе</t>
  </si>
  <si>
    <t xml:space="preserve">Регулирование градостроительной деятельности Гатчинского муниципального района </t>
  </si>
  <si>
    <t>Содействие увеличению объемов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</si>
  <si>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</t>
  </si>
  <si>
    <t>Газоснабжение Гатчинского муниципального района</t>
  </si>
  <si>
    <t>Общество и власть в Гатчинском муниципальном районе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</si>
  <si>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</si>
  <si>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</si>
  <si>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</si>
  <si>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</si>
  <si>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</si>
  <si>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</si>
  <si>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Развитие и поддержка информационных технологий, обеспечивающих бюджетный процесс в Гатчинском муниципальном районе</t>
  </si>
  <si>
    <t>ИТОГО</t>
  </si>
  <si>
    <t>в том числе</t>
  </si>
  <si>
    <t>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</si>
  <si>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Программные расходы, в т. ч.  по муниципальным программам:</t>
  </si>
  <si>
    <t>С начала текущего года</t>
  </si>
  <si>
    <t>Формирование законопослушного поведения участников дорожного движения в Гатчинском муниципальном районе</t>
  </si>
  <si>
    <t>Современное образование в Гатчинском муниципальном районе, т.ч. по подпрограммам</t>
  </si>
  <si>
    <t>Развитие физической культуры и спорта в Гатчинском муниципальном районе, в т.ч. по подпрограммам</t>
  </si>
  <si>
    <t>Стимулирование экономической активности в Гатчинском муниципальном районе, в т.ч. по подпрограммам</t>
  </si>
  <si>
    <t>Развитие сельского хозяйства в Гатчинском муниципальном районе, в т.ч. по подпрограммам</t>
  </si>
  <si>
    <t>Устойчивое общественное развитие в Гатчинском муниципальном районе,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</si>
  <si>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районе, в т. ч. по подпрограммам</t>
  </si>
  <si>
    <t>Исполнение бюджетных ассигнований на реализацию муниципальных программ Гатчинского муниципального района за 1 квартал 2021г.</t>
  </si>
  <si>
    <t>Профинансировано за 1 квартал 2021 года (тыс. руб.)</t>
  </si>
  <si>
    <t>Запланированный объем финансирования на 2021 год  (тыс. руб.)</t>
  </si>
  <si>
    <t>Содействие развитию образования, управление ресурсами и качеством системы образования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</si>
  <si>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</t>
  </si>
  <si>
    <t>Эффективное управление финансами Гатчинского муниципального района, в т.ч. по подпрограммам</t>
  </si>
  <si>
    <t>Развитие культуры в Гатчинском муниципальном районе, в т.ч. по подпрограммам</t>
  </si>
  <si>
    <t xml:space="preserve">Сохранение и развитие сети учреждений культуры и самодеятельного творчества </t>
  </si>
  <si>
    <t>Сохранение и развитие дополнительного образования в сфере культуры</t>
  </si>
  <si>
    <t>Совершенствование и развитие инфраструктуры, учреждений физической культуры и спорта</t>
  </si>
  <si>
    <t>Создание условий для обеспечения определенных категорий граждан жилыми помещениями 
 в Гатчинском муниципальном районе, в т.ч. по подпрограммам</t>
  </si>
  <si>
    <t>Обеспечение жильем отдельных категорий граждан, нуждающихся в жилых помещениях на территории Гатчинского муниципального района</t>
  </si>
  <si>
    <t>Поддержка социально-ориентированных некоммерческих организаций</t>
  </si>
  <si>
    <t>Обеспечение комплексной безопасности Гатчинского муниципального района, в т.ч. по подпрограммам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</si>
</sst>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172" fontId="5" fillId="0" borderId="0" xfId="0" applyNumberFormat="1" applyFont="1" applyFill="1" applyAlignment="1">
      <alignment vertical="center"/>
    </xf>
    <xf numFmtId="172" fontId="9" fillId="4" borderId="10" xfId="0" applyNumberFormat="1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left" vertical="center" wrapText="1"/>
    </xf>
    <xf numFmtId="172" fontId="8" fillId="32" borderId="12" xfId="0" applyNumberFormat="1" applyFont="1" applyFill="1" applyBorder="1" applyAlignment="1">
      <alignment horizontal="left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9" fillId="33" borderId="11" xfId="0" applyNumberFormat="1" applyFont="1" applyFill="1" applyBorder="1" applyAlignment="1">
      <alignment horizontal="center" vertical="center" wrapText="1" shrinkToFi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13" fillId="0" borderId="17" xfId="0" applyNumberFormat="1" applyFont="1" applyBorder="1" applyAlignment="1">
      <alignment horizontal="center" vertical="center" wrapText="1"/>
    </xf>
    <xf numFmtId="172" fontId="1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8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48.7109375" style="4" customWidth="1"/>
    <col min="2" max="2" width="21.140625" style="5" customWidth="1"/>
    <col min="3" max="3" width="17.28125" style="5" customWidth="1"/>
    <col min="4" max="4" width="14.140625" style="5" customWidth="1"/>
    <col min="5" max="5" width="17.57421875" style="5" customWidth="1"/>
    <col min="6" max="6" width="18.57421875" style="5" customWidth="1"/>
    <col min="7" max="7" width="17.7109375" style="5" customWidth="1"/>
    <col min="8" max="8" width="15.28125" style="5" customWidth="1"/>
    <col min="9" max="9" width="14.421875" style="5" customWidth="1"/>
    <col min="10" max="10" width="16.8515625" style="5" customWidth="1"/>
    <col min="11" max="11" width="17.28125" style="5" customWidth="1"/>
    <col min="12" max="12" width="16.57421875" style="6" customWidth="1"/>
    <col min="13" max="16384" width="9.140625" style="1" customWidth="1"/>
  </cols>
  <sheetData>
    <row r="1" spans="1:12" ht="63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63" customHeight="1">
      <c r="A2" s="11"/>
      <c r="B2" s="27" t="s">
        <v>33</v>
      </c>
      <c r="C2" s="28"/>
      <c r="D2" s="28"/>
      <c r="E2" s="28"/>
      <c r="F2" s="28"/>
      <c r="G2" s="28"/>
      <c r="H2" s="28"/>
      <c r="I2" s="28"/>
      <c r="J2" s="28"/>
      <c r="K2" s="28"/>
      <c r="L2" s="11"/>
    </row>
    <row r="3" spans="1:12" ht="16.5">
      <c r="A3" s="10"/>
      <c r="B3" s="22" t="s">
        <v>43</v>
      </c>
      <c r="C3" s="22"/>
      <c r="D3" s="22"/>
      <c r="E3" s="22"/>
      <c r="F3" s="22"/>
      <c r="G3" s="22" t="s">
        <v>42</v>
      </c>
      <c r="H3" s="22"/>
      <c r="I3" s="22"/>
      <c r="J3" s="22"/>
      <c r="K3" s="22"/>
      <c r="L3" s="24" t="s">
        <v>27</v>
      </c>
    </row>
    <row r="4" spans="1:12" ht="16.5">
      <c r="A4" s="10"/>
      <c r="B4" s="22" t="s">
        <v>30</v>
      </c>
      <c r="C4" s="23"/>
      <c r="D4" s="23"/>
      <c r="E4" s="23"/>
      <c r="F4" s="23"/>
      <c r="G4" s="22" t="s">
        <v>30</v>
      </c>
      <c r="H4" s="23"/>
      <c r="I4" s="23"/>
      <c r="J4" s="23"/>
      <c r="K4" s="23"/>
      <c r="L4" s="25"/>
    </row>
    <row r="5" spans="1:12" ht="47.25">
      <c r="A5" s="8" t="s">
        <v>32</v>
      </c>
      <c r="B5" s="7" t="s">
        <v>26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22</v>
      </c>
      <c r="I5" s="7" t="s">
        <v>23</v>
      </c>
      <c r="J5" s="7" t="s">
        <v>24</v>
      </c>
      <c r="K5" s="7" t="s">
        <v>25</v>
      </c>
      <c r="L5" s="26"/>
    </row>
    <row r="6" spans="1:12" ht="16.5">
      <c r="A6" s="9" t="s">
        <v>29</v>
      </c>
      <c r="B6" s="12">
        <f>C6+D6+E6</f>
        <v>6398927.223999999</v>
      </c>
      <c r="C6" s="12">
        <f>C7+C14+C17+C21+C24+C29+C32+C35+C40+C43</f>
        <v>2316919.0119999996</v>
      </c>
      <c r="D6" s="12">
        <f>D7+D14+D17+D21+D24+D29+D32+D35+D40+D43</f>
        <v>3942330.547</v>
      </c>
      <c r="E6" s="12">
        <f>E7+E14+E17+E21+E24+E29+E32+E35+E40+E43</f>
        <v>139677.665</v>
      </c>
      <c r="F6" s="12">
        <f>F7+F14+F17+F21+F24+F29+F32+F35+F40+F43</f>
        <v>0</v>
      </c>
      <c r="G6" s="12">
        <f>H6+I6+J6</f>
        <v>1334556.9050000003</v>
      </c>
      <c r="H6" s="12">
        <f>H7+H14+H17+H21+H24+H29+H32+H35+H40+H43</f>
        <v>677573.908</v>
      </c>
      <c r="I6" s="12">
        <f>I7+I14+I17+I21+I24+I29+I32+I35+I40+I43</f>
        <v>629495.6370000001</v>
      </c>
      <c r="J6" s="12">
        <f>J7+J14+J17+J21+J24+J29+J32+J35+J40+J43</f>
        <v>27487.36</v>
      </c>
      <c r="K6" s="12">
        <f>K7+K14+K21+K24+K29+K32+K35+K40+K43</f>
        <v>0</v>
      </c>
      <c r="L6" s="12">
        <f aca="true" t="shared" si="0" ref="L6:L48">G6/B6*100</f>
        <v>20.8559475406217</v>
      </c>
    </row>
    <row r="7" spans="1:12" ht="42.75">
      <c r="A7" s="2" t="s">
        <v>35</v>
      </c>
      <c r="B7" s="13">
        <f aca="true" t="shared" si="1" ref="B7:K7">B8+B9+B10+B11+B12+B13</f>
        <v>4999182.075999999</v>
      </c>
      <c r="C7" s="13">
        <f t="shared" si="1"/>
        <v>1461749.17</v>
      </c>
      <c r="D7" s="13">
        <f t="shared" si="1"/>
        <v>3409963.555</v>
      </c>
      <c r="E7" s="13">
        <f t="shared" si="1"/>
        <v>127469.351</v>
      </c>
      <c r="F7" s="13">
        <f t="shared" si="1"/>
        <v>0</v>
      </c>
      <c r="G7" s="13">
        <f t="shared" si="1"/>
        <v>1085865.939</v>
      </c>
      <c r="H7" s="13">
        <f t="shared" si="1"/>
        <v>525557.2180000001</v>
      </c>
      <c r="I7" s="13">
        <f t="shared" si="1"/>
        <v>532821.361</v>
      </c>
      <c r="J7" s="13">
        <f t="shared" si="1"/>
        <v>27487.36</v>
      </c>
      <c r="K7" s="13">
        <f t="shared" si="1"/>
        <v>0</v>
      </c>
      <c r="L7" s="13">
        <f t="shared" si="0"/>
        <v>21.72087198449941</v>
      </c>
    </row>
    <row r="8" spans="1:12" ht="15">
      <c r="A8" s="3" t="s">
        <v>6</v>
      </c>
      <c r="B8" s="14">
        <f>C8+D8+E8</f>
        <v>2124029.714</v>
      </c>
      <c r="C8" s="14">
        <v>613967.219</v>
      </c>
      <c r="D8" s="14">
        <v>1510062.495</v>
      </c>
      <c r="E8" s="14">
        <v>0</v>
      </c>
      <c r="F8" s="14">
        <v>0</v>
      </c>
      <c r="G8" s="14">
        <f aca="true" t="shared" si="2" ref="G8:G13">H8+I8+J8</f>
        <v>473977.573</v>
      </c>
      <c r="H8" s="15">
        <v>249941.26</v>
      </c>
      <c r="I8" s="14">
        <v>224036.313</v>
      </c>
      <c r="J8" s="14">
        <v>0</v>
      </c>
      <c r="K8" s="14">
        <v>0</v>
      </c>
      <c r="L8" s="14">
        <f t="shared" si="0"/>
        <v>22.31501611657773</v>
      </c>
    </row>
    <row r="9" spans="1:12" ht="30">
      <c r="A9" s="3" t="s">
        <v>7</v>
      </c>
      <c r="B9" s="14">
        <f>C9+D9+E9</f>
        <v>2201399.443</v>
      </c>
      <c r="C9" s="14">
        <v>434226.414</v>
      </c>
      <c r="D9" s="14">
        <v>1641998.078</v>
      </c>
      <c r="E9" s="14">
        <v>125174.951</v>
      </c>
      <c r="F9" s="14">
        <v>0</v>
      </c>
      <c r="G9" s="14">
        <f>H9+I9+J9</f>
        <v>487149.56799999997</v>
      </c>
      <c r="H9" s="14">
        <v>191242.66</v>
      </c>
      <c r="I9" s="14">
        <v>268746.548</v>
      </c>
      <c r="J9" s="14">
        <v>27160.36</v>
      </c>
      <c r="K9" s="14">
        <v>0</v>
      </c>
      <c r="L9" s="14">
        <f t="shared" si="0"/>
        <v>22.12908563909362</v>
      </c>
    </row>
    <row r="10" spans="1:12" ht="15">
      <c r="A10" s="3" t="s">
        <v>8</v>
      </c>
      <c r="B10" s="14">
        <f>C10+D10+E10</f>
        <v>286718.932</v>
      </c>
      <c r="C10" s="14">
        <v>280889.432</v>
      </c>
      <c r="D10" s="14">
        <v>5829.5</v>
      </c>
      <c r="E10" s="14">
        <v>0</v>
      </c>
      <c r="F10" s="14">
        <v>0</v>
      </c>
      <c r="G10" s="14">
        <f t="shared" si="2"/>
        <v>59282.628</v>
      </c>
      <c r="H10" s="14">
        <v>59282.628</v>
      </c>
      <c r="I10" s="14">
        <v>0</v>
      </c>
      <c r="J10" s="14">
        <v>0</v>
      </c>
      <c r="K10" s="14">
        <v>0</v>
      </c>
      <c r="L10" s="14">
        <f t="shared" si="0"/>
        <v>20.676216804546414</v>
      </c>
    </row>
    <row r="11" spans="1:12" ht="60">
      <c r="A11" s="3" t="s">
        <v>9</v>
      </c>
      <c r="B11" s="14">
        <f>C11+D11+E11</f>
        <v>127569.16399999999</v>
      </c>
      <c r="C11" s="14">
        <v>65937.647</v>
      </c>
      <c r="D11" s="14">
        <v>61631.517</v>
      </c>
      <c r="E11" s="14">
        <v>0</v>
      </c>
      <c r="F11" s="14">
        <v>0</v>
      </c>
      <c r="G11" s="14">
        <f t="shared" si="2"/>
        <v>8182.51</v>
      </c>
      <c r="H11" s="14">
        <v>8182.51</v>
      </c>
      <c r="I11" s="14">
        <v>0</v>
      </c>
      <c r="J11" s="14">
        <v>0</v>
      </c>
      <c r="K11" s="14">
        <v>0</v>
      </c>
      <c r="L11" s="14">
        <f t="shared" si="0"/>
        <v>6.414175450738237</v>
      </c>
    </row>
    <row r="12" spans="1:12" ht="30">
      <c r="A12" s="3" t="s">
        <v>44</v>
      </c>
      <c r="B12" s="14">
        <f>C12+D12+E12+F12</f>
        <v>126024.223</v>
      </c>
      <c r="C12" s="14">
        <v>66728.458</v>
      </c>
      <c r="D12" s="14">
        <v>59295.765</v>
      </c>
      <c r="E12" s="14">
        <v>0</v>
      </c>
      <c r="F12" s="14">
        <v>0</v>
      </c>
      <c r="G12" s="14">
        <f t="shared" si="2"/>
        <v>28485.36</v>
      </c>
      <c r="H12" s="14">
        <v>16908.16</v>
      </c>
      <c r="I12" s="14">
        <v>11577.2</v>
      </c>
      <c r="J12" s="14">
        <v>0</v>
      </c>
      <c r="K12" s="14">
        <v>0</v>
      </c>
      <c r="L12" s="14">
        <f t="shared" si="0"/>
        <v>22.603083218374614</v>
      </c>
    </row>
    <row r="13" spans="1:12" ht="30">
      <c r="A13" s="3" t="s">
        <v>10</v>
      </c>
      <c r="B13" s="16">
        <f>C13+D13+E13+F13</f>
        <v>133440.6</v>
      </c>
      <c r="C13" s="16">
        <v>0</v>
      </c>
      <c r="D13" s="16">
        <v>131146.2</v>
      </c>
      <c r="E13" s="16">
        <v>2294.4</v>
      </c>
      <c r="F13" s="14">
        <v>0</v>
      </c>
      <c r="G13" s="14">
        <f t="shared" si="2"/>
        <v>28788.3</v>
      </c>
      <c r="H13" s="14">
        <v>0</v>
      </c>
      <c r="I13" s="14">
        <v>28461.3</v>
      </c>
      <c r="J13" s="14">
        <v>327</v>
      </c>
      <c r="K13" s="14">
        <v>0</v>
      </c>
      <c r="L13" s="14">
        <f t="shared" si="0"/>
        <v>21.573868822532273</v>
      </c>
    </row>
    <row r="14" spans="1:12" ht="42.75">
      <c r="A14" s="2" t="s">
        <v>36</v>
      </c>
      <c r="B14" s="13">
        <f>B15+B16</f>
        <v>63297.9</v>
      </c>
      <c r="C14" s="13">
        <f aca="true" t="shared" si="3" ref="C14:K14">SUM(C15:C16)</f>
        <v>59735.4</v>
      </c>
      <c r="D14" s="17">
        <f t="shared" si="3"/>
        <v>3562.5</v>
      </c>
      <c r="E14" s="13">
        <f t="shared" si="3"/>
        <v>0</v>
      </c>
      <c r="F14" s="13">
        <f t="shared" si="3"/>
        <v>0</v>
      </c>
      <c r="G14" s="13">
        <f>G15+G16</f>
        <v>13355.627</v>
      </c>
      <c r="H14" s="13">
        <f t="shared" si="3"/>
        <v>13355.627</v>
      </c>
      <c r="I14" s="17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0"/>
        <v>21.099636796797366</v>
      </c>
    </row>
    <row r="15" spans="1:12" ht="36" customHeight="1">
      <c r="A15" s="3" t="s">
        <v>11</v>
      </c>
      <c r="B15" s="14">
        <f>C15+D15+E15+F15</f>
        <v>10625</v>
      </c>
      <c r="C15" s="14">
        <v>10625</v>
      </c>
      <c r="D15" s="14">
        <v>0</v>
      </c>
      <c r="E15" s="14">
        <v>0</v>
      </c>
      <c r="F15" s="14">
        <v>0</v>
      </c>
      <c r="G15" s="14">
        <f>SUM(H15:K15)</f>
        <v>1195.627</v>
      </c>
      <c r="H15" s="14">
        <v>1195.627</v>
      </c>
      <c r="I15" s="14">
        <v>0</v>
      </c>
      <c r="J15" s="14">
        <v>0</v>
      </c>
      <c r="K15" s="14">
        <v>0</v>
      </c>
      <c r="L15" s="14">
        <f t="shared" si="0"/>
        <v>11.25296</v>
      </c>
    </row>
    <row r="16" spans="1:12" ht="39" customHeight="1">
      <c r="A16" s="3" t="s">
        <v>50</v>
      </c>
      <c r="B16" s="14">
        <f>C16+D16+E16+F16</f>
        <v>52672.9</v>
      </c>
      <c r="C16" s="14">
        <v>49110.4</v>
      </c>
      <c r="D16" s="14">
        <v>3562.5</v>
      </c>
      <c r="E16" s="14">
        <v>0</v>
      </c>
      <c r="F16" s="14">
        <v>0</v>
      </c>
      <c r="G16" s="14">
        <f>SUM(H16:K16)</f>
        <v>12160</v>
      </c>
      <c r="H16" s="14">
        <v>12160</v>
      </c>
      <c r="I16" s="14">
        <v>0</v>
      </c>
      <c r="J16" s="14">
        <v>0</v>
      </c>
      <c r="K16" s="14">
        <v>0</v>
      </c>
      <c r="L16" s="14">
        <f t="shared" si="0"/>
        <v>23.08587527931821</v>
      </c>
    </row>
    <row r="17" spans="1:12" ht="42.75">
      <c r="A17" s="2" t="s">
        <v>47</v>
      </c>
      <c r="B17" s="13">
        <f aca="true" t="shared" si="4" ref="B17:H17">B18+B19+B20</f>
        <v>401018.74799999996</v>
      </c>
      <c r="C17" s="13">
        <f t="shared" si="4"/>
        <v>379538.94899999996</v>
      </c>
      <c r="D17" s="17">
        <f t="shared" si="4"/>
        <v>17292.3</v>
      </c>
      <c r="E17" s="13">
        <f t="shared" si="4"/>
        <v>4187.499</v>
      </c>
      <c r="F17" s="13">
        <f t="shared" si="4"/>
        <v>0</v>
      </c>
      <c r="G17" s="13">
        <f t="shared" si="4"/>
        <v>76431.147</v>
      </c>
      <c r="H17" s="13">
        <f t="shared" si="4"/>
        <v>75511.748</v>
      </c>
      <c r="I17" s="17">
        <f>SUM(I18:I20)</f>
        <v>919.399</v>
      </c>
      <c r="J17" s="13">
        <f>SUM(J18:J20)</f>
        <v>0</v>
      </c>
      <c r="K17" s="13">
        <f>SUM(K18:K20)</f>
        <v>0</v>
      </c>
      <c r="L17" s="13">
        <f t="shared" si="0"/>
        <v>19.059245329846775</v>
      </c>
    </row>
    <row r="18" spans="1:12" ht="36" customHeight="1">
      <c r="A18" s="3" t="s">
        <v>48</v>
      </c>
      <c r="B18" s="14">
        <f>C18+D18+E18+F18</f>
        <v>15603.045</v>
      </c>
      <c r="C18" s="14">
        <v>11562.045</v>
      </c>
      <c r="D18" s="14">
        <v>4041</v>
      </c>
      <c r="E18" s="14">
        <v>0</v>
      </c>
      <c r="F18" s="14">
        <v>0</v>
      </c>
      <c r="G18" s="14">
        <f>SUM(H18:I18:J18)</f>
        <v>1750.028</v>
      </c>
      <c r="H18" s="14">
        <v>1750.028</v>
      </c>
      <c r="I18" s="14">
        <v>0</v>
      </c>
      <c r="J18" s="14">
        <v>0</v>
      </c>
      <c r="K18" s="14">
        <v>0</v>
      </c>
      <c r="L18" s="14">
        <f t="shared" si="0"/>
        <v>11.215938940123547</v>
      </c>
    </row>
    <row r="19" spans="1:12" ht="44.25" customHeight="1">
      <c r="A19" s="3" t="s">
        <v>49</v>
      </c>
      <c r="B19" s="14">
        <f>C19+D19+E19+F19</f>
        <v>300001.109</v>
      </c>
      <c r="C19" s="14">
        <v>291900.11</v>
      </c>
      <c r="D19" s="14">
        <v>3913.5</v>
      </c>
      <c r="E19" s="14">
        <v>4187.499</v>
      </c>
      <c r="F19" s="14">
        <v>0</v>
      </c>
      <c r="G19" s="14">
        <f>SUM(H19:I19:J19)</f>
        <v>61841.3</v>
      </c>
      <c r="H19" s="14">
        <v>61841.3</v>
      </c>
      <c r="I19" s="14">
        <v>0</v>
      </c>
      <c r="J19" s="14">
        <v>0</v>
      </c>
      <c r="K19" s="14">
        <v>0</v>
      </c>
      <c r="L19" s="14">
        <f t="shared" si="0"/>
        <v>20.61369046472425</v>
      </c>
    </row>
    <row r="20" spans="1:12" ht="45">
      <c r="A20" s="3" t="s">
        <v>4</v>
      </c>
      <c r="B20" s="14">
        <f>C20+D20+E20+F20</f>
        <v>85414.594</v>
      </c>
      <c r="C20" s="14">
        <v>76076.794</v>
      </c>
      <c r="D20" s="14">
        <v>9337.8</v>
      </c>
      <c r="E20" s="14">
        <v>0</v>
      </c>
      <c r="F20" s="14">
        <v>0</v>
      </c>
      <c r="G20" s="14">
        <f>SUM(H20:K20)</f>
        <v>12839.819</v>
      </c>
      <c r="H20" s="14">
        <v>11920.42</v>
      </c>
      <c r="I20" s="14">
        <v>919.399</v>
      </c>
      <c r="J20" s="14">
        <v>0</v>
      </c>
      <c r="K20" s="14">
        <v>0</v>
      </c>
      <c r="L20" s="14">
        <f t="shared" si="0"/>
        <v>15.03234798493569</v>
      </c>
    </row>
    <row r="21" spans="1:12" ht="69.75" customHeight="1">
      <c r="A21" s="2" t="s">
        <v>51</v>
      </c>
      <c r="B21" s="13">
        <f aca="true" t="shared" si="5" ref="B21:K21">SUM(B22:B23)</f>
        <v>92257.068</v>
      </c>
      <c r="C21" s="13">
        <f t="shared" si="5"/>
        <v>13000</v>
      </c>
      <c r="D21" s="17">
        <f t="shared" si="5"/>
        <v>71236.253</v>
      </c>
      <c r="E21" s="13">
        <f t="shared" si="5"/>
        <v>8020.815</v>
      </c>
      <c r="F21" s="13">
        <f t="shared" si="5"/>
        <v>0</v>
      </c>
      <c r="G21" s="13">
        <f t="shared" si="5"/>
        <v>0</v>
      </c>
      <c r="H21" s="13">
        <f t="shared" si="5"/>
        <v>0</v>
      </c>
      <c r="I21" s="17">
        <f t="shared" si="5"/>
        <v>0</v>
      </c>
      <c r="J21" s="13">
        <f t="shared" si="5"/>
        <v>0</v>
      </c>
      <c r="K21" s="13">
        <f t="shared" si="5"/>
        <v>0</v>
      </c>
      <c r="L21" s="13">
        <f t="shared" si="0"/>
        <v>0</v>
      </c>
    </row>
    <row r="22" spans="1:12" ht="42" customHeight="1">
      <c r="A22" s="3" t="s">
        <v>12</v>
      </c>
      <c r="B22" s="14">
        <f>C22+D22+E22</f>
        <v>13000</v>
      </c>
      <c r="C22" s="14">
        <v>13000</v>
      </c>
      <c r="D22" s="14">
        <v>0</v>
      </c>
      <c r="E22" s="14">
        <v>0</v>
      </c>
      <c r="F22" s="14">
        <v>0</v>
      </c>
      <c r="G22" s="14">
        <f>H22+I22+J22+K22</f>
        <v>0</v>
      </c>
      <c r="H22" s="14">
        <v>0</v>
      </c>
      <c r="I22" s="14">
        <v>0</v>
      </c>
      <c r="J22" s="14">
        <v>0</v>
      </c>
      <c r="K22" s="14">
        <v>0</v>
      </c>
      <c r="L22" s="14">
        <f t="shared" si="0"/>
        <v>0</v>
      </c>
    </row>
    <row r="23" spans="1:12" ht="58.5" customHeight="1">
      <c r="A23" s="3" t="s">
        <v>52</v>
      </c>
      <c r="B23" s="14">
        <f>D23+E23+C23</f>
        <v>79257.068</v>
      </c>
      <c r="C23" s="14">
        <v>0</v>
      </c>
      <c r="D23" s="14">
        <v>71236.253</v>
      </c>
      <c r="E23" s="14">
        <v>8020.815</v>
      </c>
      <c r="F23" s="14">
        <v>0</v>
      </c>
      <c r="G23" s="14">
        <f>SUM(H23:I23:J23:K23)</f>
        <v>0</v>
      </c>
      <c r="H23" s="14">
        <v>0</v>
      </c>
      <c r="I23" s="14">
        <v>0</v>
      </c>
      <c r="J23" s="14">
        <v>0</v>
      </c>
      <c r="K23" s="14">
        <v>0</v>
      </c>
      <c r="L23" s="14">
        <f t="shared" si="0"/>
        <v>0</v>
      </c>
    </row>
    <row r="24" spans="1:12" ht="53.25" customHeight="1">
      <c r="A24" s="2" t="s">
        <v>54</v>
      </c>
      <c r="B24" s="13">
        <f>SUM(B25:B28)</f>
        <v>38774</v>
      </c>
      <c r="C24" s="13">
        <f>SUM(C25:C28)</f>
        <v>38774</v>
      </c>
      <c r="D24" s="17">
        <f aca="true" t="shared" si="6" ref="D24:K24">SUM(D25:D27)</f>
        <v>0</v>
      </c>
      <c r="E24" s="13">
        <f t="shared" si="6"/>
        <v>0</v>
      </c>
      <c r="F24" s="13">
        <f t="shared" si="6"/>
        <v>0</v>
      </c>
      <c r="G24" s="13">
        <f t="shared" si="6"/>
        <v>3183.929</v>
      </c>
      <c r="H24" s="13">
        <f t="shared" si="6"/>
        <v>3183.929</v>
      </c>
      <c r="I24" s="17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0"/>
        <v>8.211505132305154</v>
      </c>
    </row>
    <row r="25" spans="1:12" ht="51" customHeight="1">
      <c r="A25" s="3" t="s">
        <v>13</v>
      </c>
      <c r="B25" s="14">
        <f>C25+D25+E25+F25</f>
        <v>10500</v>
      </c>
      <c r="C25" s="14">
        <v>10500</v>
      </c>
      <c r="D25" s="14">
        <v>0</v>
      </c>
      <c r="E25" s="14">
        <v>0</v>
      </c>
      <c r="F25" s="14">
        <v>0</v>
      </c>
      <c r="G25" s="14">
        <f>SUM(H25:K25)</f>
        <v>155.165</v>
      </c>
      <c r="H25" s="14">
        <v>155.165</v>
      </c>
      <c r="I25" s="14">
        <v>0</v>
      </c>
      <c r="J25" s="14">
        <v>0</v>
      </c>
      <c r="K25" s="14">
        <v>0</v>
      </c>
      <c r="L25" s="14">
        <f t="shared" si="0"/>
        <v>1.4777619047619046</v>
      </c>
    </row>
    <row r="26" spans="1:12" ht="100.5" customHeight="1">
      <c r="A26" s="3" t="s">
        <v>14</v>
      </c>
      <c r="B26" s="14">
        <f>C26+D26+E26+F26</f>
        <v>22564</v>
      </c>
      <c r="C26" s="14">
        <v>22564</v>
      </c>
      <c r="D26" s="14">
        <v>0</v>
      </c>
      <c r="E26" s="14">
        <v>0</v>
      </c>
      <c r="F26" s="14">
        <v>0</v>
      </c>
      <c r="G26" s="14">
        <f>SUM(H26:K26)</f>
        <v>2996.664</v>
      </c>
      <c r="H26" s="14">
        <v>2996.664</v>
      </c>
      <c r="I26" s="14">
        <v>0</v>
      </c>
      <c r="J26" s="14">
        <v>0</v>
      </c>
      <c r="K26" s="14">
        <v>0</v>
      </c>
      <c r="L26" s="14">
        <f t="shared" si="0"/>
        <v>13.280730366956215</v>
      </c>
    </row>
    <row r="27" spans="1:12" ht="40.5" customHeight="1">
      <c r="A27" s="3" t="s">
        <v>15</v>
      </c>
      <c r="B27" s="14">
        <f>C27+D27+E27+F27</f>
        <v>5460</v>
      </c>
      <c r="C27" s="14">
        <v>5460</v>
      </c>
      <c r="D27" s="14">
        <v>0</v>
      </c>
      <c r="E27" s="14">
        <v>0</v>
      </c>
      <c r="F27" s="14">
        <v>0</v>
      </c>
      <c r="G27" s="14">
        <f>SUM(H27:K27)</f>
        <v>32.1</v>
      </c>
      <c r="H27" s="14">
        <v>32.1</v>
      </c>
      <c r="I27" s="14">
        <v>0</v>
      </c>
      <c r="J27" s="14">
        <v>0</v>
      </c>
      <c r="K27" s="14">
        <v>0</v>
      </c>
      <c r="L27" s="14">
        <f t="shared" si="0"/>
        <v>0.5879120879120879</v>
      </c>
    </row>
    <row r="28" spans="1:12" ht="42.75" customHeight="1">
      <c r="A28" s="3" t="s">
        <v>34</v>
      </c>
      <c r="B28" s="14">
        <f>C28+D28+E28+F28</f>
        <v>250</v>
      </c>
      <c r="C28" s="14">
        <v>250</v>
      </c>
      <c r="D28" s="14">
        <v>0</v>
      </c>
      <c r="E28" s="14">
        <v>0</v>
      </c>
      <c r="F28" s="14">
        <v>0</v>
      </c>
      <c r="G28" s="14">
        <f>H28+I28+J28</f>
        <v>0</v>
      </c>
      <c r="H28" s="14">
        <v>0</v>
      </c>
      <c r="I28" s="14">
        <v>0</v>
      </c>
      <c r="J28" s="14">
        <v>0</v>
      </c>
      <c r="K28" s="14">
        <v>0</v>
      </c>
      <c r="L28" s="14">
        <f>G28/B28*100</f>
        <v>0</v>
      </c>
    </row>
    <row r="29" spans="1:12" ht="42.75">
      <c r="A29" s="2" t="s">
        <v>37</v>
      </c>
      <c r="B29" s="13">
        <f aca="true" t="shared" si="7" ref="B29:K29">SUM(B30:B31)</f>
        <v>116964.04800000001</v>
      </c>
      <c r="C29" s="13">
        <f t="shared" si="7"/>
        <v>52142.5</v>
      </c>
      <c r="D29" s="17">
        <f t="shared" si="7"/>
        <v>64821.548</v>
      </c>
      <c r="E29" s="13">
        <f t="shared" si="7"/>
        <v>0</v>
      </c>
      <c r="F29" s="13">
        <f t="shared" si="7"/>
        <v>0</v>
      </c>
      <c r="G29" s="13">
        <f t="shared" si="7"/>
        <v>8116.65</v>
      </c>
      <c r="H29" s="13">
        <f t="shared" si="7"/>
        <v>8116.65</v>
      </c>
      <c r="I29" s="17">
        <f t="shared" si="7"/>
        <v>0</v>
      </c>
      <c r="J29" s="13">
        <f t="shared" si="7"/>
        <v>0</v>
      </c>
      <c r="K29" s="13">
        <f t="shared" si="7"/>
        <v>0</v>
      </c>
      <c r="L29" s="13">
        <f t="shared" si="0"/>
        <v>6.939440057683364</v>
      </c>
    </row>
    <row r="30" spans="1:12" ht="45">
      <c r="A30" s="3" t="s">
        <v>16</v>
      </c>
      <c r="B30" s="14">
        <f>C30+D30+E30+F30</f>
        <v>75069.54800000001</v>
      </c>
      <c r="C30" s="14">
        <v>11071</v>
      </c>
      <c r="D30" s="14">
        <v>63998.548</v>
      </c>
      <c r="E30" s="14">
        <v>0</v>
      </c>
      <c r="F30" s="14">
        <v>0</v>
      </c>
      <c r="G30" s="14">
        <f>SUM(H30:I30:J30:K30)</f>
        <v>1000</v>
      </c>
      <c r="H30" s="14">
        <v>1000</v>
      </c>
      <c r="I30" s="14">
        <v>0</v>
      </c>
      <c r="J30" s="14">
        <v>0</v>
      </c>
      <c r="K30" s="14">
        <v>0</v>
      </c>
      <c r="L30" s="14">
        <f t="shared" si="0"/>
        <v>1.3320980699124496</v>
      </c>
    </row>
    <row r="31" spans="1:12" ht="30">
      <c r="A31" s="3" t="s">
        <v>17</v>
      </c>
      <c r="B31" s="14">
        <f>C31+D31+E31+F31</f>
        <v>41894.5</v>
      </c>
      <c r="C31" s="14">
        <v>41071.5</v>
      </c>
      <c r="D31" s="14">
        <v>823</v>
      </c>
      <c r="E31" s="14">
        <v>0</v>
      </c>
      <c r="F31" s="14">
        <v>0</v>
      </c>
      <c r="G31" s="14">
        <f>SUM(H31:K31)</f>
        <v>7116.65</v>
      </c>
      <c r="H31" s="14">
        <v>7116.65</v>
      </c>
      <c r="I31" s="14">
        <v>0</v>
      </c>
      <c r="J31" s="14">
        <v>0</v>
      </c>
      <c r="K31" s="14">
        <v>0</v>
      </c>
      <c r="L31" s="14">
        <f t="shared" si="0"/>
        <v>16.987074675673416</v>
      </c>
    </row>
    <row r="32" spans="1:12" ht="42.75">
      <c r="A32" s="2" t="s">
        <v>38</v>
      </c>
      <c r="B32" s="13">
        <f aca="true" t="shared" si="8" ref="B32:K32">SUM(B33:B34)</f>
        <v>24559.9</v>
      </c>
      <c r="C32" s="13">
        <f t="shared" si="8"/>
        <v>12020</v>
      </c>
      <c r="D32" s="17">
        <f t="shared" si="8"/>
        <v>12539.9</v>
      </c>
      <c r="E32" s="13">
        <f t="shared" si="8"/>
        <v>0</v>
      </c>
      <c r="F32" s="13">
        <f t="shared" si="8"/>
        <v>0</v>
      </c>
      <c r="G32" s="13">
        <f t="shared" si="8"/>
        <v>0</v>
      </c>
      <c r="H32" s="13">
        <f t="shared" si="8"/>
        <v>0</v>
      </c>
      <c r="I32" s="17">
        <f t="shared" si="8"/>
        <v>0</v>
      </c>
      <c r="J32" s="13">
        <f t="shared" si="8"/>
        <v>0</v>
      </c>
      <c r="K32" s="13">
        <f t="shared" si="8"/>
        <v>0</v>
      </c>
      <c r="L32" s="13">
        <f t="shared" si="0"/>
        <v>0</v>
      </c>
    </row>
    <row r="33" spans="1:12" ht="42" customHeight="1">
      <c r="A33" s="3" t="s">
        <v>18</v>
      </c>
      <c r="B33" s="14">
        <f>C33+D33+E33</f>
        <v>23559.9</v>
      </c>
      <c r="C33" s="14">
        <v>11020</v>
      </c>
      <c r="D33" s="14">
        <v>12539.9</v>
      </c>
      <c r="E33" s="14">
        <v>0</v>
      </c>
      <c r="F33" s="14">
        <v>0</v>
      </c>
      <c r="G33" s="14">
        <f>SUM(H33,I33)</f>
        <v>0</v>
      </c>
      <c r="H33" s="14">
        <v>0</v>
      </c>
      <c r="I33" s="14">
        <v>0</v>
      </c>
      <c r="J33" s="14">
        <v>0</v>
      </c>
      <c r="K33" s="14">
        <v>0</v>
      </c>
      <c r="L33" s="14">
        <f t="shared" si="0"/>
        <v>0</v>
      </c>
    </row>
    <row r="34" spans="1:12" ht="27" customHeight="1">
      <c r="A34" s="3" t="s">
        <v>5</v>
      </c>
      <c r="B34" s="14">
        <f aca="true" t="shared" si="9" ref="B34:B39">C34+D34+E34+F34</f>
        <v>1000</v>
      </c>
      <c r="C34" s="14">
        <v>1000</v>
      </c>
      <c r="D34" s="14">
        <v>0</v>
      </c>
      <c r="E34" s="14">
        <v>0</v>
      </c>
      <c r="F34" s="14">
        <v>0</v>
      </c>
      <c r="G34" s="14">
        <f>SUM(H34,I34)</f>
        <v>0</v>
      </c>
      <c r="H34" s="14">
        <v>0</v>
      </c>
      <c r="I34" s="14">
        <v>0</v>
      </c>
      <c r="J34" s="14">
        <v>0</v>
      </c>
      <c r="K34" s="14">
        <v>0</v>
      </c>
      <c r="L34" s="14">
        <f t="shared" si="0"/>
        <v>0</v>
      </c>
    </row>
    <row r="35" spans="1:12" ht="99.75">
      <c r="A35" s="2" t="s">
        <v>40</v>
      </c>
      <c r="B35" s="13">
        <f t="shared" si="9"/>
        <v>166126.726</v>
      </c>
      <c r="C35" s="13">
        <f aca="true" t="shared" si="10" ref="C35:K35">SUM(C36:C39)</f>
        <v>123026.993</v>
      </c>
      <c r="D35" s="17">
        <f t="shared" si="10"/>
        <v>43099.733</v>
      </c>
      <c r="E35" s="13">
        <f t="shared" si="10"/>
        <v>0</v>
      </c>
      <c r="F35" s="13">
        <f t="shared" si="10"/>
        <v>0</v>
      </c>
      <c r="G35" s="13">
        <f t="shared" si="10"/>
        <v>7790.696</v>
      </c>
      <c r="H35" s="13">
        <f t="shared" si="10"/>
        <v>7790.696</v>
      </c>
      <c r="I35" s="17">
        <f t="shared" si="10"/>
        <v>0</v>
      </c>
      <c r="J35" s="13">
        <f t="shared" si="10"/>
        <v>0</v>
      </c>
      <c r="K35" s="13">
        <f t="shared" si="10"/>
        <v>0</v>
      </c>
      <c r="L35" s="13">
        <f t="shared" si="0"/>
        <v>4.689610267766307</v>
      </c>
    </row>
    <row r="36" spans="1:12" ht="60">
      <c r="A36" s="3" t="s">
        <v>19</v>
      </c>
      <c r="B36" s="14">
        <f t="shared" si="9"/>
        <v>79498.573</v>
      </c>
      <c r="C36" s="14">
        <v>45407.44</v>
      </c>
      <c r="D36" s="14">
        <v>34091.133</v>
      </c>
      <c r="E36" s="14">
        <v>0</v>
      </c>
      <c r="F36" s="14">
        <v>0</v>
      </c>
      <c r="G36" s="14">
        <f>SUM(H36:K36)</f>
        <v>0</v>
      </c>
      <c r="H36" s="14">
        <v>0</v>
      </c>
      <c r="I36" s="14">
        <v>0</v>
      </c>
      <c r="J36" s="14">
        <v>0</v>
      </c>
      <c r="K36" s="14">
        <v>0</v>
      </c>
      <c r="L36" s="14">
        <f t="shared" si="0"/>
        <v>0</v>
      </c>
    </row>
    <row r="37" spans="1:12" ht="30">
      <c r="A37" s="3" t="s">
        <v>20</v>
      </c>
      <c r="B37" s="14">
        <f t="shared" si="9"/>
        <v>8023</v>
      </c>
      <c r="C37" s="14">
        <v>8023</v>
      </c>
      <c r="D37" s="14">
        <v>0</v>
      </c>
      <c r="E37" s="14">
        <v>0</v>
      </c>
      <c r="F37" s="14">
        <v>0</v>
      </c>
      <c r="G37" s="14">
        <f>SUM(H37:K37)</f>
        <v>0</v>
      </c>
      <c r="H37" s="14">
        <v>0</v>
      </c>
      <c r="I37" s="14">
        <v>0</v>
      </c>
      <c r="J37" s="14">
        <v>0</v>
      </c>
      <c r="K37" s="14">
        <v>0</v>
      </c>
      <c r="L37" s="14">
        <f t="shared" si="0"/>
        <v>0</v>
      </c>
    </row>
    <row r="38" spans="1:12" ht="30">
      <c r="A38" s="3" t="s">
        <v>0</v>
      </c>
      <c r="B38" s="14">
        <f t="shared" si="9"/>
        <v>4000</v>
      </c>
      <c r="C38" s="14">
        <v>4000</v>
      </c>
      <c r="D38" s="14">
        <v>0</v>
      </c>
      <c r="E38" s="14">
        <v>0</v>
      </c>
      <c r="F38" s="14">
        <v>0</v>
      </c>
      <c r="G38" s="14">
        <f>SUM(H38:K38)</f>
        <v>0</v>
      </c>
      <c r="H38" s="14">
        <v>0</v>
      </c>
      <c r="I38" s="14">
        <v>0</v>
      </c>
      <c r="J38" s="14">
        <v>0</v>
      </c>
      <c r="K38" s="14">
        <v>0</v>
      </c>
      <c r="L38" s="14">
        <f t="shared" si="0"/>
        <v>0</v>
      </c>
    </row>
    <row r="39" spans="1:12" ht="30">
      <c r="A39" s="3" t="s">
        <v>1</v>
      </c>
      <c r="B39" s="14">
        <f t="shared" si="9"/>
        <v>74605.153</v>
      </c>
      <c r="C39" s="14">
        <v>65596.553</v>
      </c>
      <c r="D39" s="14">
        <v>9008.6</v>
      </c>
      <c r="E39" s="14">
        <v>0</v>
      </c>
      <c r="F39" s="14">
        <v>0</v>
      </c>
      <c r="G39" s="14">
        <f>SUM(H39:K39)</f>
        <v>7790.696</v>
      </c>
      <c r="H39" s="14">
        <v>7790.696</v>
      </c>
      <c r="I39" s="14">
        <v>0</v>
      </c>
      <c r="J39" s="14">
        <v>0</v>
      </c>
      <c r="K39" s="14">
        <v>0</v>
      </c>
      <c r="L39" s="14">
        <f t="shared" si="0"/>
        <v>10.442570903915978</v>
      </c>
    </row>
    <row r="40" spans="1:12" ht="42.75">
      <c r="A40" s="2" t="s">
        <v>46</v>
      </c>
      <c r="B40" s="13">
        <f>SUM(B41:B42)</f>
        <v>471206.3</v>
      </c>
      <c r="C40" s="13">
        <f aca="true" t="shared" si="11" ref="C40:K40">SUM(C41:C42)</f>
        <v>153512</v>
      </c>
      <c r="D40" s="17">
        <f>SUM(D41:D42)</f>
        <v>317694.3</v>
      </c>
      <c r="E40" s="13">
        <f t="shared" si="11"/>
        <v>0</v>
      </c>
      <c r="F40" s="13">
        <f t="shared" si="11"/>
        <v>0</v>
      </c>
      <c r="G40" s="13">
        <f t="shared" si="11"/>
        <v>137469.4</v>
      </c>
      <c r="H40" s="13">
        <f t="shared" si="11"/>
        <v>42161.1</v>
      </c>
      <c r="I40" s="17">
        <f>SUM(I41:I42)</f>
        <v>95308.3</v>
      </c>
      <c r="J40" s="13">
        <f t="shared" si="11"/>
        <v>0</v>
      </c>
      <c r="K40" s="13">
        <f t="shared" si="11"/>
        <v>0</v>
      </c>
      <c r="L40" s="13">
        <f t="shared" si="0"/>
        <v>29.173930823929982</v>
      </c>
    </row>
    <row r="41" spans="1:12" ht="57.75" customHeight="1">
      <c r="A41" s="3" t="s">
        <v>28</v>
      </c>
      <c r="B41" s="14">
        <f>C41+D41+E41+F41</f>
        <v>700</v>
      </c>
      <c r="C41" s="14">
        <v>700</v>
      </c>
      <c r="D41" s="14">
        <v>0</v>
      </c>
      <c r="E41" s="14">
        <v>0</v>
      </c>
      <c r="F41" s="14">
        <v>0</v>
      </c>
      <c r="G41" s="14">
        <f>SUM(H41:K41)</f>
        <v>0</v>
      </c>
      <c r="H41" s="20">
        <v>0</v>
      </c>
      <c r="I41" s="14">
        <v>0</v>
      </c>
      <c r="J41" s="14">
        <v>0</v>
      </c>
      <c r="K41" s="14">
        <v>0</v>
      </c>
      <c r="L41" s="14">
        <f t="shared" si="0"/>
        <v>0</v>
      </c>
    </row>
    <row r="42" spans="1:12" ht="69.75" customHeight="1">
      <c r="A42" s="3" t="s">
        <v>45</v>
      </c>
      <c r="B42" s="14">
        <f>C42+D42+E42+F42</f>
        <v>470506.3</v>
      </c>
      <c r="C42" s="14">
        <v>152812</v>
      </c>
      <c r="D42" s="14">
        <v>317694.3</v>
      </c>
      <c r="E42" s="14">
        <v>0</v>
      </c>
      <c r="F42" s="14">
        <v>0</v>
      </c>
      <c r="G42" s="14">
        <f>SUM(H42:K42)</f>
        <v>137469.4</v>
      </c>
      <c r="H42" s="14">
        <v>42161.1</v>
      </c>
      <c r="I42" s="14">
        <v>95308.3</v>
      </c>
      <c r="J42" s="14">
        <v>0</v>
      </c>
      <c r="K42" s="14">
        <v>0</v>
      </c>
      <c r="L42" s="14">
        <f t="shared" si="0"/>
        <v>29.217334603171096</v>
      </c>
    </row>
    <row r="43" spans="1:12" ht="42.75">
      <c r="A43" s="2" t="s">
        <v>39</v>
      </c>
      <c r="B43" s="13">
        <f aca="true" t="shared" si="12" ref="B43:K43">SUM(B44:B48)</f>
        <v>25540.458</v>
      </c>
      <c r="C43" s="13">
        <f t="shared" si="12"/>
        <v>23420</v>
      </c>
      <c r="D43" s="17">
        <f t="shared" si="12"/>
        <v>2120.458</v>
      </c>
      <c r="E43" s="13">
        <f t="shared" si="12"/>
        <v>0</v>
      </c>
      <c r="F43" s="13">
        <f t="shared" si="12"/>
        <v>0</v>
      </c>
      <c r="G43" s="13">
        <f t="shared" si="12"/>
        <v>2343.517</v>
      </c>
      <c r="H43" s="13">
        <f t="shared" si="12"/>
        <v>1896.94</v>
      </c>
      <c r="I43" s="17">
        <f t="shared" si="12"/>
        <v>446.577</v>
      </c>
      <c r="J43" s="13">
        <f t="shared" si="12"/>
        <v>0</v>
      </c>
      <c r="K43" s="13">
        <f t="shared" si="12"/>
        <v>0</v>
      </c>
      <c r="L43" s="13">
        <f t="shared" si="0"/>
        <v>9.175704680002214</v>
      </c>
    </row>
    <row r="44" spans="1:12" ht="30">
      <c r="A44" s="3" t="s">
        <v>21</v>
      </c>
      <c r="B44" s="14">
        <f>C44+D44+E44</f>
        <v>6870</v>
      </c>
      <c r="C44" s="14">
        <v>6870</v>
      </c>
      <c r="D44" s="18">
        <v>0</v>
      </c>
      <c r="E44" s="18">
        <v>0</v>
      </c>
      <c r="F44" s="18">
        <v>0</v>
      </c>
      <c r="G44" s="14">
        <f>H44+I44+J44</f>
        <v>68.35</v>
      </c>
      <c r="H44" s="14">
        <v>68.35</v>
      </c>
      <c r="I44" s="14">
        <v>0</v>
      </c>
      <c r="J44" s="14">
        <v>0</v>
      </c>
      <c r="K44" s="14">
        <v>0</v>
      </c>
      <c r="L44" s="14">
        <f>G44/B44*100</f>
        <v>0.9949053857350799</v>
      </c>
    </row>
    <row r="45" spans="1:12" ht="15">
      <c r="A45" s="3" t="s">
        <v>2</v>
      </c>
      <c r="B45" s="14">
        <f>C45+D45+E45+F45</f>
        <v>5264</v>
      </c>
      <c r="C45" s="14">
        <v>5200</v>
      </c>
      <c r="D45" s="14">
        <v>64</v>
      </c>
      <c r="E45" s="14">
        <v>0</v>
      </c>
      <c r="F45" s="14">
        <v>0</v>
      </c>
      <c r="G45" s="14">
        <f>SUM(H45:K45)</f>
        <v>1077.48</v>
      </c>
      <c r="H45" s="14">
        <v>1077.48</v>
      </c>
      <c r="I45" s="14">
        <v>0</v>
      </c>
      <c r="J45" s="14">
        <v>0</v>
      </c>
      <c r="K45" s="14">
        <v>0</v>
      </c>
      <c r="L45" s="14">
        <f t="shared" si="0"/>
        <v>20.46884498480243</v>
      </c>
    </row>
    <row r="46" spans="1:12" ht="30">
      <c r="A46" s="3" t="s">
        <v>53</v>
      </c>
      <c r="B46" s="14">
        <f>C46+D46+E46</f>
        <v>6356.4580000000005</v>
      </c>
      <c r="C46" s="14">
        <v>4300</v>
      </c>
      <c r="D46" s="14">
        <v>2056.458</v>
      </c>
      <c r="E46" s="14">
        <v>0</v>
      </c>
      <c r="F46" s="14">
        <v>0</v>
      </c>
      <c r="G46" s="14">
        <f>H46+I46+J46</f>
        <v>771.577</v>
      </c>
      <c r="H46" s="14">
        <v>325</v>
      </c>
      <c r="I46" s="14">
        <v>446.577</v>
      </c>
      <c r="J46" s="14">
        <v>0</v>
      </c>
      <c r="K46" s="14">
        <v>0</v>
      </c>
      <c r="L46" s="14">
        <f>G46/B46*100</f>
        <v>12.138473974027674</v>
      </c>
    </row>
    <row r="47" spans="1:12" ht="30">
      <c r="A47" s="3" t="s">
        <v>3</v>
      </c>
      <c r="B47" s="14">
        <f>C47+D47+E47</f>
        <v>5400</v>
      </c>
      <c r="C47" s="14">
        <v>5400</v>
      </c>
      <c r="D47" s="14">
        <v>0</v>
      </c>
      <c r="E47" s="14">
        <v>0</v>
      </c>
      <c r="F47" s="14">
        <v>0</v>
      </c>
      <c r="G47" s="14">
        <f>H47+I47+J47</f>
        <v>237.91</v>
      </c>
      <c r="H47" s="14">
        <v>237.91</v>
      </c>
      <c r="I47" s="14">
        <v>0</v>
      </c>
      <c r="J47" s="14">
        <v>0</v>
      </c>
      <c r="K47" s="14">
        <v>0</v>
      </c>
      <c r="L47" s="14">
        <f>G47/B47*100</f>
        <v>4.4057407407407405</v>
      </c>
    </row>
    <row r="48" spans="1:12" ht="120">
      <c r="A48" s="3" t="s">
        <v>31</v>
      </c>
      <c r="B48" s="14">
        <f>C48+D48+E48+F48</f>
        <v>1650</v>
      </c>
      <c r="C48" s="14">
        <v>1650</v>
      </c>
      <c r="D48" s="14">
        <v>0</v>
      </c>
      <c r="E48" s="14">
        <v>0</v>
      </c>
      <c r="F48" s="14">
        <v>0</v>
      </c>
      <c r="G48" s="14">
        <f>SUM(H48:K48)</f>
        <v>188.2</v>
      </c>
      <c r="H48" s="14">
        <v>188.2</v>
      </c>
      <c r="I48" s="19">
        <v>0</v>
      </c>
      <c r="J48" s="14">
        <v>0</v>
      </c>
      <c r="K48" s="14">
        <v>0</v>
      </c>
      <c r="L48" s="14">
        <f t="shared" si="0"/>
        <v>11.406060606060606</v>
      </c>
    </row>
  </sheetData>
  <sheetProtection/>
  <mergeCells count="7">
    <mergeCell ref="A1:L1"/>
    <mergeCell ref="B3:F3"/>
    <mergeCell ref="G3:K3"/>
    <mergeCell ref="B4:F4"/>
    <mergeCell ref="G4:K4"/>
    <mergeCell ref="L3:L5"/>
    <mergeCell ref="B2:K2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0" r:id="rId1"/>
  <headerFooter>
    <oddFooter>&amp;CСтраница &amp;P</oddFooter>
  </headerFooter>
  <ignoredErrors>
    <ignoredError sqref="B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Гажа Елена Николаевна</cp:lastModifiedBy>
  <cp:lastPrinted>2021-04-26T06:53:44Z</cp:lastPrinted>
  <dcterms:created xsi:type="dcterms:W3CDTF">2002-03-11T10:22:12Z</dcterms:created>
  <dcterms:modified xsi:type="dcterms:W3CDTF">2021-05-14T16:23:10Z</dcterms:modified>
  <cp:category/>
  <cp:version/>
  <cp:contentType/>
  <cp:contentStatus/>
</cp:coreProperties>
</file>