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9330" activeTab="0"/>
  </bookViews>
  <sheets>
    <sheet name="ГМР" sheetId="1" r:id="rId1"/>
  </sheets>
  <definedNames>
    <definedName name="_xlnm.Print_Titles" localSheetId="0">'ГМР'!$3:$5</definedName>
  </definedNames>
  <calcPr fullCalcOnLoad="1"/>
</workbook>
</file>

<file path=xl/sharedStrings.xml><?xml version="1.0" encoding="utf-8"?>
<sst xmlns="http://schemas.openxmlformats.org/spreadsheetml/2006/main" count="61" uniqueCount="55">
  <si>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</si>
  <si>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</si>
  <si>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</si>
  <si>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</si>
  <si>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</si>
  <si>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</si>
  <si>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</si>
  <si>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</si>
  <si>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</si>
  <si>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</si>
  <si>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</si>
  <si>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</si>
  <si>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Обеспечение жильем работников бюджетной сферы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</si>
  <si>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</si>
  <si>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</si>
  <si>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</si>
  <si>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</si>
  <si>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</si>
  <si>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</si>
  <si>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</si>
  <si>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</si>
  <si>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Общество и власть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</si>
  <si>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</si>
  <si>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</si>
  <si>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</si>
  <si>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</si>
  <si>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</si>
  <si>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</si>
  <si>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</si>
  <si>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</si>
  <si>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</si>
  <si>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</si>
  <si>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</si>
  <si>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С начала текущего года</t>
  </si>
  <si>
    <t>Формирование законопослушного поведения участников дорожного движения в Гатчинском муниципальном районе</t>
  </si>
  <si>
    <t>Современное образование в Гатчинском муниципальном районе, т.ч. по подпрограммам</t>
  </si>
  <si>
    <t>Развитие физической культуры и спорта в Гатчинском муниципальном районе, в т.ч. по подпрограммам</t>
  </si>
  <si>
    <t>Стимулирование экономической активности в Гатчинском муниципальном районе, в т.ч. по подпрограммам</t>
  </si>
  <si>
    <t>Развитие сельского хозяйства в Гатчинском муниципальном районе, в т.ч. по подпрограммам</t>
  </si>
  <si>
    <t>Устойчивое общественное развитие в Гатчинском муниципальном районе,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</si>
  <si>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районе, в т. ч. по подпрограммам</t>
  </si>
  <si>
    <t>Запланированный объем финансирования на 2021 год  (тыс. руб.)</t>
  </si>
  <si>
    <t>Содействие развитию образования, управление ресурсами и качеством системы образования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</si>
  <si>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</t>
  </si>
  <si>
    <t>Эффективное управление финансами Гатчинского муниципального района, в т.ч. по подпрограммам</t>
  </si>
  <si>
    <t>Развитие культуры в Гатчинском муниципальном районе, в т.ч. по подпрограммам</t>
  </si>
  <si>
    <t xml:space="preserve">Сохранение и развитие сети учреждений культуры и самодеятельного творчества </t>
  </si>
  <si>
    <t>Сохранение и развитие дополнительного образования в сфере культуры</t>
  </si>
  <si>
    <t>Совершенствование и развитие инфраструктуры, учреждений физической культуры и спорта</t>
  </si>
  <si>
    <t>Создание условий для обеспечения определенных категорий граждан жилыми помещениями 
 в Гатчинском муниципальном районе, в т.ч. по подпрограммам</t>
  </si>
  <si>
    <t>Обеспечение жильем отдельных категорий граждан, нуждающихся в жилых помещениях на территории Гатчинского муниципального района</t>
  </si>
  <si>
    <t>Поддержка социально-ориентированных некоммерческих организаций</t>
  </si>
  <si>
    <t>Обеспечение комплексной безопасности Гатчинского муниципального района, в т.ч. по подпрограммам</t>
  </si>
  <si>
    <t>Профинансировано за 9 месяцев 2021 года (тыс. руб.)</t>
  </si>
  <si>
    <t>Исполнение бюджетных ассигнований на реализацию муниципальных программ Гатчинского муниципального района за 9 месяцев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</si>
</sst>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8" fillId="4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vertical="center"/>
    </xf>
    <xf numFmtId="172" fontId="12" fillId="0" borderId="0" xfId="0" applyNumberFormat="1" applyFont="1" applyAlignment="1">
      <alignment vertical="center"/>
    </xf>
    <xf numFmtId="172" fontId="6" fillId="0" borderId="11" xfId="0" applyNumberFormat="1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Border="1" applyAlignment="1">
      <alignment horizontal="center" vertical="center" wrapText="1"/>
    </xf>
    <xf numFmtId="174" fontId="11" fillId="32" borderId="11" xfId="0" applyNumberFormat="1" applyFont="1" applyFill="1" applyBorder="1" applyAlignment="1">
      <alignment horizontal="center" vertical="center" wrapText="1"/>
    </xf>
    <xf numFmtId="174" fontId="11" fillId="4" borderId="11" xfId="0" applyNumberFormat="1" applyFont="1" applyFill="1" applyBorder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/>
    </xf>
    <xf numFmtId="172" fontId="7" fillId="33" borderId="12" xfId="0" applyNumberFormat="1" applyFont="1" applyFill="1" applyBorder="1" applyAlignment="1">
      <alignment horizontal="left" vertical="center" wrapText="1"/>
    </xf>
    <xf numFmtId="174" fontId="11" fillId="33" borderId="11" xfId="0" applyNumberFormat="1" applyFont="1" applyFill="1" applyBorder="1" applyAlignment="1">
      <alignment horizontal="center" vertical="center" wrapText="1"/>
    </xf>
    <xf numFmtId="174" fontId="11" fillId="34" borderId="11" xfId="0" applyNumberFormat="1" applyFont="1" applyFill="1" applyBorder="1" applyAlignment="1">
      <alignment horizontal="center" vertical="center" wrapText="1"/>
    </xf>
    <xf numFmtId="174" fontId="12" fillId="34" borderId="11" xfId="0" applyNumberFormat="1" applyFont="1" applyFill="1" applyBorder="1" applyAlignment="1">
      <alignment horizontal="center" vertical="center" wrapText="1"/>
    </xf>
    <xf numFmtId="174" fontId="49" fillId="35" borderId="11" xfId="0" applyNumberFormat="1" applyFont="1" applyFill="1" applyBorder="1" applyAlignment="1">
      <alignment horizontal="center" vertical="center" wrapText="1" shrinkToFit="1"/>
    </xf>
    <xf numFmtId="174" fontId="12" fillId="35" borderId="11" xfId="0" applyNumberFormat="1" applyFont="1" applyFill="1" applyBorder="1" applyAlignment="1">
      <alignment horizontal="center" vertical="center" wrapText="1"/>
    </xf>
    <xf numFmtId="174" fontId="11" fillId="36" borderId="11" xfId="0" applyNumberFormat="1" applyFont="1" applyFill="1" applyBorder="1" applyAlignment="1">
      <alignment horizontal="center" vertical="center" wrapText="1"/>
    </xf>
    <xf numFmtId="174" fontId="12" fillId="0" borderId="0" xfId="0" applyNumberFormat="1" applyFont="1" applyBorder="1" applyAlignment="1">
      <alignment horizontal="center" vertical="center"/>
    </xf>
    <xf numFmtId="172" fontId="10" fillId="0" borderId="13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3" fillId="0" borderId="15" xfId="0" applyNumberFormat="1" applyFont="1" applyBorder="1" applyAlignment="1">
      <alignment horizontal="center" vertical="center" wrapText="1"/>
    </xf>
    <xf numFmtId="174" fontId="13" fillId="0" borderId="16" xfId="0" applyNumberFormat="1" applyFont="1" applyBorder="1" applyAlignment="1">
      <alignment horizontal="center" vertical="center" wrapText="1"/>
    </xf>
    <xf numFmtId="172" fontId="10" fillId="0" borderId="17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8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J48" sqref="J48"/>
    </sheetView>
  </sheetViews>
  <sheetFormatPr defaultColWidth="9.140625" defaultRowHeight="12.75"/>
  <cols>
    <col min="1" max="1" width="48.7109375" style="4" customWidth="1"/>
    <col min="2" max="2" width="21.140625" style="5" customWidth="1"/>
    <col min="3" max="3" width="17.28125" style="5" customWidth="1"/>
    <col min="4" max="4" width="14.140625" style="5" customWidth="1"/>
    <col min="5" max="5" width="17.57421875" style="5" customWidth="1"/>
    <col min="6" max="6" width="18.57421875" style="5" customWidth="1"/>
    <col min="7" max="7" width="17.7109375" style="5" customWidth="1"/>
    <col min="8" max="8" width="15.28125" style="5" customWidth="1"/>
    <col min="9" max="9" width="14.421875" style="5" customWidth="1"/>
    <col min="10" max="10" width="16.8515625" style="5" customWidth="1"/>
    <col min="11" max="11" width="17.28125" style="5" customWidth="1"/>
    <col min="12" max="12" width="16.57421875" style="12" customWidth="1"/>
    <col min="13" max="16384" width="9.140625" style="1" customWidth="1"/>
  </cols>
  <sheetData>
    <row r="1" spans="1:12" ht="63" customHeight="1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63" customHeight="1">
      <c r="A2" s="29"/>
      <c r="B2" s="27" t="s">
        <v>33</v>
      </c>
      <c r="C2" s="28"/>
      <c r="D2" s="28"/>
      <c r="E2" s="28"/>
      <c r="F2" s="28"/>
      <c r="G2" s="28"/>
      <c r="H2" s="28"/>
      <c r="I2" s="28"/>
      <c r="J2" s="28"/>
      <c r="K2" s="28"/>
      <c r="L2" s="8"/>
    </row>
    <row r="3" spans="1:12" ht="16.5" customHeight="1">
      <c r="A3" s="30"/>
      <c r="B3" s="22" t="s">
        <v>41</v>
      </c>
      <c r="C3" s="22"/>
      <c r="D3" s="22"/>
      <c r="E3" s="22"/>
      <c r="F3" s="22"/>
      <c r="G3" s="22" t="s">
        <v>53</v>
      </c>
      <c r="H3" s="22"/>
      <c r="I3" s="22"/>
      <c r="J3" s="22"/>
      <c r="K3" s="22"/>
      <c r="L3" s="24" t="s">
        <v>27</v>
      </c>
    </row>
    <row r="4" spans="1:12" ht="16.5" customHeight="1">
      <c r="A4" s="31"/>
      <c r="B4" s="22" t="s">
        <v>30</v>
      </c>
      <c r="C4" s="23"/>
      <c r="D4" s="23"/>
      <c r="E4" s="23"/>
      <c r="F4" s="23"/>
      <c r="G4" s="22" t="s">
        <v>30</v>
      </c>
      <c r="H4" s="23"/>
      <c r="I4" s="23"/>
      <c r="J4" s="23"/>
      <c r="K4" s="23"/>
      <c r="L4" s="25"/>
    </row>
    <row r="5" spans="1:12" ht="75">
      <c r="A5" s="6" t="s">
        <v>32</v>
      </c>
      <c r="B5" s="7" t="s">
        <v>26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22</v>
      </c>
      <c r="I5" s="7" t="s">
        <v>23</v>
      </c>
      <c r="J5" s="7" t="s">
        <v>24</v>
      </c>
      <c r="K5" s="7" t="s">
        <v>25</v>
      </c>
      <c r="L5" s="26"/>
    </row>
    <row r="6" spans="1:12" ht="18.75">
      <c r="A6" s="13" t="s">
        <v>29</v>
      </c>
      <c r="B6" s="14">
        <f>C6+D6+E6</f>
        <v>6811441.899999999</v>
      </c>
      <c r="C6" s="9">
        <f>C7+C14+C17+C21+C24+C29+C32+C35+C40+C43</f>
        <v>2392318.6</v>
      </c>
      <c r="D6" s="9">
        <f>D7+D14+D17+D21+D24+D29+D32+D35+D40+D43</f>
        <v>4284236.6</v>
      </c>
      <c r="E6" s="9">
        <f>E7+E14+E17+E21+E24+E29+E32+E35+E40+E43</f>
        <v>134886.69999999998</v>
      </c>
      <c r="F6" s="9">
        <f>F7+F14+F17+F21+F24+F29+F32+F35+F40+F43</f>
        <v>230903.4</v>
      </c>
      <c r="G6" s="14">
        <f>H6+I6+J6</f>
        <v>4638452.5</v>
      </c>
      <c r="H6" s="9">
        <f>H7+H14+H17+H21+H24+H29+H32+H35+H40+H43</f>
        <v>1560857.0999999999</v>
      </c>
      <c r="I6" s="9">
        <f>I7+I14+I17+I21+I24+I29+I32+I35+I40+I43</f>
        <v>2992189.1</v>
      </c>
      <c r="J6" s="9">
        <f>J7+J14+J17+J21+J24+J29+J32+J35+J40+J43</f>
        <v>85406.3</v>
      </c>
      <c r="K6" s="9">
        <f>K7+K14+K21+K24+K29+K32+K35+K40+K43</f>
        <v>137947.8</v>
      </c>
      <c r="L6" s="9">
        <f aca="true" t="shared" si="0" ref="L6:L48">G6/B6*100</f>
        <v>68.09795294591004</v>
      </c>
    </row>
    <row r="7" spans="1:12" ht="42.75">
      <c r="A7" s="2" t="s">
        <v>35</v>
      </c>
      <c r="B7" s="15">
        <f aca="true" t="shared" si="1" ref="B7:K7">B8+B9+B10+B11+B12+B13</f>
        <v>5326998.7</v>
      </c>
      <c r="C7" s="10">
        <f t="shared" si="1"/>
        <v>1453715.2999999998</v>
      </c>
      <c r="D7" s="10">
        <f t="shared" si="1"/>
        <v>3745958.5</v>
      </c>
      <c r="E7" s="10">
        <f t="shared" si="1"/>
        <v>127324.9</v>
      </c>
      <c r="F7" s="10">
        <f t="shared" si="1"/>
        <v>230903.4</v>
      </c>
      <c r="G7" s="15">
        <f t="shared" si="1"/>
        <v>3600130</v>
      </c>
      <c r="H7" s="10">
        <f t="shared" si="1"/>
        <v>920361.6</v>
      </c>
      <c r="I7" s="10">
        <f t="shared" si="1"/>
        <v>2599923.8999999994</v>
      </c>
      <c r="J7" s="10">
        <f t="shared" si="1"/>
        <v>79844.5</v>
      </c>
      <c r="K7" s="10">
        <f t="shared" si="1"/>
        <v>137947.8</v>
      </c>
      <c r="L7" s="10">
        <f t="shared" si="0"/>
        <v>67.58270843955715</v>
      </c>
    </row>
    <row r="8" spans="1:12" ht="18.75">
      <c r="A8" s="3" t="s">
        <v>6</v>
      </c>
      <c r="B8" s="16">
        <f>C8+D8+E8</f>
        <v>2256234.4</v>
      </c>
      <c r="C8" s="11">
        <v>600633.2</v>
      </c>
      <c r="D8" s="11">
        <v>1655601.2</v>
      </c>
      <c r="E8" s="11">
        <v>0</v>
      </c>
      <c r="F8" s="11">
        <v>160564</v>
      </c>
      <c r="G8" s="16">
        <f aca="true" t="shared" si="2" ref="G8:G13">H8+I8+J8</f>
        <v>1597983.7</v>
      </c>
      <c r="H8" s="17">
        <v>412334</v>
      </c>
      <c r="I8" s="11">
        <v>1185649.7</v>
      </c>
      <c r="J8" s="11">
        <v>0</v>
      </c>
      <c r="K8" s="18">
        <v>98693.2</v>
      </c>
      <c r="L8" s="11">
        <f t="shared" si="0"/>
        <v>70.8252520216871</v>
      </c>
    </row>
    <row r="9" spans="1:12" ht="30">
      <c r="A9" s="3" t="s">
        <v>7</v>
      </c>
      <c r="B9" s="16">
        <f>C9+D9+E9</f>
        <v>2389694.5</v>
      </c>
      <c r="C9" s="11">
        <v>435226.4</v>
      </c>
      <c r="D9" s="11">
        <v>1829293.1</v>
      </c>
      <c r="E9" s="11">
        <v>125175</v>
      </c>
      <c r="F9" s="11">
        <v>36462.5</v>
      </c>
      <c r="G9" s="16">
        <f>H9+I9+J9</f>
        <v>1586022.2</v>
      </c>
      <c r="H9" s="11">
        <v>249633.2</v>
      </c>
      <c r="I9" s="11">
        <v>1257584.8</v>
      </c>
      <c r="J9" s="11">
        <v>78804.2</v>
      </c>
      <c r="K9" s="18">
        <v>17858.4</v>
      </c>
      <c r="L9" s="11">
        <f t="shared" si="0"/>
        <v>66.36924510643514</v>
      </c>
    </row>
    <row r="10" spans="1:12" ht="18.75">
      <c r="A10" s="3" t="s">
        <v>8</v>
      </c>
      <c r="B10" s="16">
        <f>C10+D10+E10</f>
        <v>296023.9</v>
      </c>
      <c r="C10" s="11">
        <v>290194.4</v>
      </c>
      <c r="D10" s="11">
        <v>5829.5</v>
      </c>
      <c r="E10" s="11">
        <v>0</v>
      </c>
      <c r="F10" s="11">
        <v>13688.9</v>
      </c>
      <c r="G10" s="16">
        <f t="shared" si="2"/>
        <v>188606.6</v>
      </c>
      <c r="H10" s="11">
        <v>186231.1</v>
      </c>
      <c r="I10" s="11">
        <v>2375.5</v>
      </c>
      <c r="J10" s="11">
        <v>0</v>
      </c>
      <c r="K10" s="18">
        <v>6256.7</v>
      </c>
      <c r="L10" s="11">
        <f t="shared" si="0"/>
        <v>63.71330152734289</v>
      </c>
    </row>
    <row r="11" spans="1:12" ht="60">
      <c r="A11" s="3" t="s">
        <v>9</v>
      </c>
      <c r="B11" s="16">
        <f>C11+D11+E11</f>
        <v>126053.6</v>
      </c>
      <c r="C11" s="11">
        <v>64580.9</v>
      </c>
      <c r="D11" s="11">
        <v>61472.7</v>
      </c>
      <c r="E11" s="11">
        <v>0</v>
      </c>
      <c r="F11" s="18">
        <v>20188</v>
      </c>
      <c r="G11" s="16">
        <f t="shared" si="2"/>
        <v>46702.6</v>
      </c>
      <c r="H11" s="11">
        <v>31846.8</v>
      </c>
      <c r="I11" s="11">
        <v>14855.8</v>
      </c>
      <c r="J11" s="11">
        <v>0</v>
      </c>
      <c r="K11" s="18">
        <v>15139.5</v>
      </c>
      <c r="L11" s="11">
        <f t="shared" si="0"/>
        <v>37.049794690512606</v>
      </c>
    </row>
    <row r="12" spans="1:12" ht="30">
      <c r="A12" s="3" t="s">
        <v>42</v>
      </c>
      <c r="B12" s="16">
        <f>C12+D12+E12+F12</f>
        <v>125696.20000000001</v>
      </c>
      <c r="C12" s="18">
        <v>63080.4</v>
      </c>
      <c r="D12" s="18">
        <v>62615.8</v>
      </c>
      <c r="E12" s="18">
        <v>0</v>
      </c>
      <c r="F12" s="11">
        <v>0</v>
      </c>
      <c r="G12" s="16">
        <f t="shared" si="2"/>
        <v>89416.3</v>
      </c>
      <c r="H12" s="11">
        <v>40316.5</v>
      </c>
      <c r="I12" s="11">
        <v>49099.8</v>
      </c>
      <c r="J12" s="11">
        <v>0</v>
      </c>
      <c r="K12" s="11">
        <v>0</v>
      </c>
      <c r="L12" s="11">
        <f t="shared" si="0"/>
        <v>71.13683627667344</v>
      </c>
    </row>
    <row r="13" spans="1:12" ht="30">
      <c r="A13" s="3" t="s">
        <v>10</v>
      </c>
      <c r="B13" s="16">
        <f>C13+D13+E13+F13</f>
        <v>133296.1</v>
      </c>
      <c r="C13" s="18">
        <v>0</v>
      </c>
      <c r="D13" s="18">
        <v>131146.2</v>
      </c>
      <c r="E13" s="18">
        <v>2149.9</v>
      </c>
      <c r="F13" s="11">
        <v>0</v>
      </c>
      <c r="G13" s="16">
        <f t="shared" si="2"/>
        <v>91398.6</v>
      </c>
      <c r="H13" s="11">
        <v>0</v>
      </c>
      <c r="I13" s="11">
        <v>90358.3</v>
      </c>
      <c r="J13" s="11">
        <v>1040.3</v>
      </c>
      <c r="K13" s="11">
        <v>0</v>
      </c>
      <c r="L13" s="11">
        <f t="shared" si="0"/>
        <v>68.56809764126632</v>
      </c>
    </row>
    <row r="14" spans="1:12" ht="42.75">
      <c r="A14" s="2" t="s">
        <v>36</v>
      </c>
      <c r="B14" s="15">
        <f>B15+B16</f>
        <v>65464.1</v>
      </c>
      <c r="C14" s="10">
        <f>C16+C15</f>
        <v>61901.6</v>
      </c>
      <c r="D14" s="19">
        <f>D16+D15</f>
        <v>3562.5</v>
      </c>
      <c r="E14" s="10">
        <f>E16+E15</f>
        <v>0</v>
      </c>
      <c r="F14" s="10">
        <f>F16+F15</f>
        <v>0</v>
      </c>
      <c r="G14" s="15">
        <f>G15+G16</f>
        <v>48892.2</v>
      </c>
      <c r="H14" s="10">
        <f>H16+H15</f>
        <v>45329.7</v>
      </c>
      <c r="I14" s="19">
        <f>I16+I15</f>
        <v>3562.5</v>
      </c>
      <c r="J14" s="10">
        <f>J16+J15</f>
        <v>0</v>
      </c>
      <c r="K14" s="10">
        <f>K16+K15</f>
        <v>0</v>
      </c>
      <c r="L14" s="10">
        <f t="shared" si="0"/>
        <v>74.6855146561245</v>
      </c>
    </row>
    <row r="15" spans="1:12" ht="36" customHeight="1">
      <c r="A15" s="3" t="s">
        <v>11</v>
      </c>
      <c r="B15" s="16">
        <f>C15+D15+E15+F15</f>
        <v>9669.1</v>
      </c>
      <c r="C15" s="11">
        <v>9669.1</v>
      </c>
      <c r="D15" s="11">
        <v>0</v>
      </c>
      <c r="E15" s="11">
        <v>0</v>
      </c>
      <c r="F15" s="11">
        <v>0</v>
      </c>
      <c r="G15" s="16">
        <f>SUM(H15:K15)</f>
        <v>5096.6</v>
      </c>
      <c r="H15" s="11">
        <v>5096.6</v>
      </c>
      <c r="I15" s="11">
        <v>0</v>
      </c>
      <c r="J15" s="11">
        <v>0</v>
      </c>
      <c r="K15" s="11">
        <v>0</v>
      </c>
      <c r="L15" s="11">
        <f t="shared" si="0"/>
        <v>52.710179851278816</v>
      </c>
    </row>
    <row r="16" spans="1:12" ht="39" customHeight="1">
      <c r="A16" s="3" t="s">
        <v>48</v>
      </c>
      <c r="B16" s="16">
        <f>C16+D16+E16+F16</f>
        <v>55795</v>
      </c>
      <c r="C16" s="11">
        <v>52232.5</v>
      </c>
      <c r="D16" s="11">
        <v>3562.5</v>
      </c>
      <c r="E16" s="11">
        <v>0</v>
      </c>
      <c r="F16" s="11">
        <v>0</v>
      </c>
      <c r="G16" s="16">
        <f>SUM(H16:K16)</f>
        <v>43795.6</v>
      </c>
      <c r="H16" s="18">
        <v>40233.1</v>
      </c>
      <c r="I16" s="18">
        <v>3562.5</v>
      </c>
      <c r="J16" s="11">
        <v>0</v>
      </c>
      <c r="K16" s="11">
        <v>0</v>
      </c>
      <c r="L16" s="11">
        <f t="shared" si="0"/>
        <v>78.49377184335513</v>
      </c>
    </row>
    <row r="17" spans="1:12" ht="42.75">
      <c r="A17" s="2" t="s">
        <v>45</v>
      </c>
      <c r="B17" s="15">
        <f>B18+B19+B20</f>
        <v>403048.8</v>
      </c>
      <c r="C17" s="10">
        <f>C19+C18+C20</f>
        <v>382069</v>
      </c>
      <c r="D17" s="19">
        <f>D19+D18+D20</f>
        <v>16792.3</v>
      </c>
      <c r="E17" s="10">
        <f>E20+E19+E18</f>
        <v>4187.5</v>
      </c>
      <c r="F17" s="10">
        <f>F20+F19+F18</f>
        <v>0</v>
      </c>
      <c r="G17" s="15">
        <f>G18+G19+G20</f>
        <v>289965.2</v>
      </c>
      <c r="H17" s="10">
        <f>H20+H19+H18</f>
        <v>274315</v>
      </c>
      <c r="I17" s="19">
        <f>I20+I19+I18</f>
        <v>11462.7</v>
      </c>
      <c r="J17" s="10">
        <f>J20+J19+J18</f>
        <v>4187.5</v>
      </c>
      <c r="K17" s="10">
        <f>K20+K19+K18</f>
        <v>0</v>
      </c>
      <c r="L17" s="10">
        <f t="shared" si="0"/>
        <v>71.94295082878303</v>
      </c>
    </row>
    <row r="18" spans="1:12" ht="36" customHeight="1">
      <c r="A18" s="3" t="s">
        <v>46</v>
      </c>
      <c r="B18" s="16">
        <f>C18+D18+E18+F18</f>
        <v>15906.5</v>
      </c>
      <c r="C18" s="11">
        <v>12365.5</v>
      </c>
      <c r="D18" s="11">
        <v>3541</v>
      </c>
      <c r="E18" s="11">
        <v>0</v>
      </c>
      <c r="F18" s="11">
        <v>0</v>
      </c>
      <c r="G18" s="16">
        <f>SUM(H18:I18:J18)</f>
        <v>6749.7</v>
      </c>
      <c r="H18" s="11">
        <v>6749.7</v>
      </c>
      <c r="I18" s="11">
        <v>0</v>
      </c>
      <c r="J18" s="11">
        <v>0</v>
      </c>
      <c r="K18" s="11">
        <v>0</v>
      </c>
      <c r="L18" s="11">
        <f t="shared" si="0"/>
        <v>42.43359632854493</v>
      </c>
    </row>
    <row r="19" spans="1:12" ht="44.25" customHeight="1">
      <c r="A19" s="3" t="s">
        <v>47</v>
      </c>
      <c r="B19" s="16">
        <f>C19+D19+E19+F19</f>
        <v>307305.5</v>
      </c>
      <c r="C19" s="11">
        <v>299204.5</v>
      </c>
      <c r="D19" s="11">
        <v>3913.5</v>
      </c>
      <c r="E19" s="11">
        <v>4187.5</v>
      </c>
      <c r="F19" s="11">
        <v>0</v>
      </c>
      <c r="G19" s="16">
        <f>SUM(H19:I19:J19)</f>
        <v>233964.6</v>
      </c>
      <c r="H19" s="11">
        <v>225863.6</v>
      </c>
      <c r="I19" s="11">
        <v>3913.5</v>
      </c>
      <c r="J19" s="11">
        <v>4187.5</v>
      </c>
      <c r="K19" s="11">
        <v>0</v>
      </c>
      <c r="L19" s="11">
        <f t="shared" si="0"/>
        <v>76.13420521272806</v>
      </c>
    </row>
    <row r="20" spans="1:12" ht="45">
      <c r="A20" s="3" t="s">
        <v>4</v>
      </c>
      <c r="B20" s="16">
        <f>C20+D20+E20+F20</f>
        <v>79836.8</v>
      </c>
      <c r="C20" s="11">
        <v>70499</v>
      </c>
      <c r="D20" s="11">
        <v>9337.8</v>
      </c>
      <c r="E20" s="11">
        <v>0</v>
      </c>
      <c r="F20" s="11">
        <v>0</v>
      </c>
      <c r="G20" s="16">
        <f>SUM(H20:K20)</f>
        <v>49250.899999999994</v>
      </c>
      <c r="H20" s="11">
        <v>41701.7</v>
      </c>
      <c r="I20" s="11">
        <v>7549.2</v>
      </c>
      <c r="J20" s="11">
        <v>0</v>
      </c>
      <c r="K20" s="11">
        <v>0</v>
      </c>
      <c r="L20" s="11">
        <f t="shared" si="0"/>
        <v>61.68947152190467</v>
      </c>
    </row>
    <row r="21" spans="1:12" ht="69.75" customHeight="1">
      <c r="A21" s="2" t="s">
        <v>49</v>
      </c>
      <c r="B21" s="15">
        <f>SUM(B22:B23)</f>
        <v>94739.7</v>
      </c>
      <c r="C21" s="10">
        <f>C23+C22</f>
        <v>13000</v>
      </c>
      <c r="D21" s="19">
        <f>D23</f>
        <v>78365.4</v>
      </c>
      <c r="E21" s="10">
        <f>E22+E23</f>
        <v>3374.3</v>
      </c>
      <c r="F21" s="10">
        <f>F22+F23</f>
        <v>0</v>
      </c>
      <c r="G21" s="15">
        <f>SUM(G22:G23)</f>
        <v>59336.5</v>
      </c>
      <c r="H21" s="10">
        <f>H22+H23</f>
        <v>8095.5</v>
      </c>
      <c r="I21" s="19">
        <f>I22+I23</f>
        <v>49866.7</v>
      </c>
      <c r="J21" s="10">
        <f>J22+J23</f>
        <v>1374.3</v>
      </c>
      <c r="K21" s="10">
        <f>K22+K23</f>
        <v>0</v>
      </c>
      <c r="L21" s="10">
        <f t="shared" si="0"/>
        <v>62.63108285122287</v>
      </c>
    </row>
    <row r="22" spans="1:12" ht="42" customHeight="1">
      <c r="A22" s="3" t="s">
        <v>12</v>
      </c>
      <c r="B22" s="16">
        <f>C22+D22+E22</f>
        <v>13000</v>
      </c>
      <c r="C22" s="11">
        <v>13000</v>
      </c>
      <c r="D22" s="11">
        <v>0</v>
      </c>
      <c r="E22" s="11">
        <v>0</v>
      </c>
      <c r="F22" s="11">
        <v>0</v>
      </c>
      <c r="G22" s="16">
        <f>H22+I22+J22+K22</f>
        <v>8095.5</v>
      </c>
      <c r="H22" s="11">
        <v>8095.5</v>
      </c>
      <c r="I22" s="11">
        <v>0</v>
      </c>
      <c r="J22" s="11">
        <v>0</v>
      </c>
      <c r="K22" s="11">
        <v>0</v>
      </c>
      <c r="L22" s="11">
        <f t="shared" si="0"/>
        <v>62.27307692307692</v>
      </c>
    </row>
    <row r="23" spans="1:12" ht="58.5" customHeight="1">
      <c r="A23" s="3" t="s">
        <v>50</v>
      </c>
      <c r="B23" s="16">
        <f>D23+E23+C23</f>
        <v>81739.7</v>
      </c>
      <c r="C23" s="11">
        <v>0</v>
      </c>
      <c r="D23" s="11">
        <v>78365.4</v>
      </c>
      <c r="E23" s="11">
        <v>3374.3</v>
      </c>
      <c r="F23" s="11">
        <v>0</v>
      </c>
      <c r="G23" s="16">
        <f>SUM(H23:I23:J23:K23)</f>
        <v>51241</v>
      </c>
      <c r="H23" s="11">
        <v>0</v>
      </c>
      <c r="I23" s="11">
        <v>49866.7</v>
      </c>
      <c r="J23" s="11">
        <v>1374.3</v>
      </c>
      <c r="K23" s="11">
        <v>0</v>
      </c>
      <c r="L23" s="11">
        <f t="shared" si="0"/>
        <v>62.688020631345594</v>
      </c>
    </row>
    <row r="24" spans="1:12" ht="53.25" customHeight="1">
      <c r="A24" s="2" t="s">
        <v>52</v>
      </c>
      <c r="B24" s="15">
        <f>SUM(B25:B28)</f>
        <v>48688</v>
      </c>
      <c r="C24" s="10">
        <f>C25+C26+C27+C28</f>
        <v>48688</v>
      </c>
      <c r="D24" s="19">
        <f>D25+D26+D27+D28</f>
        <v>0</v>
      </c>
      <c r="E24" s="10">
        <f>E25+E26+E27+E28</f>
        <v>0</v>
      </c>
      <c r="F24" s="10">
        <f>F25+F26+F27+F28</f>
        <v>0</v>
      </c>
      <c r="G24" s="15">
        <f>SUM(G25:G28)</f>
        <v>17576</v>
      </c>
      <c r="H24" s="10">
        <f>H25+H26+H27+H28</f>
        <v>17576</v>
      </c>
      <c r="I24" s="19">
        <f>I25+I26+I27+I28</f>
        <v>0</v>
      </c>
      <c r="J24" s="10">
        <f>J25+J26+J27+J28</f>
        <v>0</v>
      </c>
      <c r="K24" s="10">
        <f>K25+K26+K27+K28</f>
        <v>0</v>
      </c>
      <c r="L24" s="10">
        <f t="shared" si="0"/>
        <v>36.09924416694052</v>
      </c>
    </row>
    <row r="25" spans="1:12" ht="51" customHeight="1">
      <c r="A25" s="3" t="s">
        <v>13</v>
      </c>
      <c r="B25" s="16">
        <f>C25+D25+E25+F25</f>
        <v>10499.8</v>
      </c>
      <c r="C25" s="11">
        <v>10499.8</v>
      </c>
      <c r="D25" s="11">
        <v>0</v>
      </c>
      <c r="E25" s="11">
        <v>0</v>
      </c>
      <c r="F25" s="11">
        <v>0</v>
      </c>
      <c r="G25" s="16">
        <f>SUM(H25:K25)</f>
        <v>303.3</v>
      </c>
      <c r="H25" s="11">
        <v>303.3</v>
      </c>
      <c r="I25" s="11">
        <v>0</v>
      </c>
      <c r="J25" s="11">
        <v>0</v>
      </c>
      <c r="K25" s="11">
        <v>0</v>
      </c>
      <c r="L25" s="11">
        <f t="shared" si="0"/>
        <v>2.8886264500276195</v>
      </c>
    </row>
    <row r="26" spans="1:12" ht="100.5" customHeight="1">
      <c r="A26" s="3" t="s">
        <v>14</v>
      </c>
      <c r="B26" s="16">
        <f>C26+D26+E26+F26</f>
        <v>22564</v>
      </c>
      <c r="C26" s="11">
        <v>22564</v>
      </c>
      <c r="D26" s="11">
        <v>0</v>
      </c>
      <c r="E26" s="11">
        <v>0</v>
      </c>
      <c r="F26" s="11">
        <v>0</v>
      </c>
      <c r="G26" s="16">
        <f>SUM(H26:K26)</f>
        <v>13104.6</v>
      </c>
      <c r="H26" s="11">
        <v>13104.6</v>
      </c>
      <c r="I26" s="11">
        <v>0</v>
      </c>
      <c r="J26" s="11">
        <v>0</v>
      </c>
      <c r="K26" s="11">
        <v>0</v>
      </c>
      <c r="L26" s="11">
        <f t="shared" si="0"/>
        <v>58.077468533947886</v>
      </c>
    </row>
    <row r="27" spans="1:12" ht="40.5" customHeight="1">
      <c r="A27" s="3" t="s">
        <v>15</v>
      </c>
      <c r="B27" s="16">
        <f>C27+D27+E27+F27</f>
        <v>15374.2</v>
      </c>
      <c r="C27" s="11">
        <v>15374.2</v>
      </c>
      <c r="D27" s="11">
        <v>0</v>
      </c>
      <c r="E27" s="11">
        <v>0</v>
      </c>
      <c r="F27" s="11">
        <v>0</v>
      </c>
      <c r="G27" s="16">
        <f>SUM(H27:K27)</f>
        <v>4137.1</v>
      </c>
      <c r="H27" s="11">
        <v>4137.1</v>
      </c>
      <c r="I27" s="11">
        <v>0</v>
      </c>
      <c r="J27" s="11">
        <v>0</v>
      </c>
      <c r="K27" s="11">
        <v>0</v>
      </c>
      <c r="L27" s="11">
        <f t="shared" si="0"/>
        <v>26.90936764189356</v>
      </c>
    </row>
    <row r="28" spans="1:12" ht="42.75" customHeight="1">
      <c r="A28" s="3" t="s">
        <v>34</v>
      </c>
      <c r="B28" s="16">
        <f>C28+D28+E28+F28</f>
        <v>250</v>
      </c>
      <c r="C28" s="11">
        <v>250</v>
      </c>
      <c r="D28" s="11">
        <v>0</v>
      </c>
      <c r="E28" s="11">
        <v>0</v>
      </c>
      <c r="F28" s="11">
        <v>0</v>
      </c>
      <c r="G28" s="16">
        <f>H28+I28+J28</f>
        <v>31</v>
      </c>
      <c r="H28" s="11">
        <v>31</v>
      </c>
      <c r="I28" s="11">
        <v>0</v>
      </c>
      <c r="J28" s="11">
        <v>0</v>
      </c>
      <c r="K28" s="11">
        <v>0</v>
      </c>
      <c r="L28" s="11">
        <f>G28/B28*100</f>
        <v>12.4</v>
      </c>
    </row>
    <row r="29" spans="1:12" ht="42.75">
      <c r="A29" s="2" t="s">
        <v>37</v>
      </c>
      <c r="B29" s="15">
        <f>SUM(B30:B31)</f>
        <v>116892.3</v>
      </c>
      <c r="C29" s="10">
        <f>C30+C31</f>
        <v>52788.8</v>
      </c>
      <c r="D29" s="19">
        <f>D30+D31</f>
        <v>64103.5</v>
      </c>
      <c r="E29" s="10">
        <f>E30+E31</f>
        <v>0</v>
      </c>
      <c r="F29" s="10">
        <f>F30+F31</f>
        <v>0</v>
      </c>
      <c r="G29" s="15">
        <f>SUM(G30:G31)</f>
        <v>42695.7</v>
      </c>
      <c r="H29" s="10">
        <f>H31+H30</f>
        <v>30113.3</v>
      </c>
      <c r="I29" s="19">
        <f>I30+I31</f>
        <v>12582.4</v>
      </c>
      <c r="J29" s="10">
        <f>J30+J31</f>
        <v>0</v>
      </c>
      <c r="K29" s="10">
        <f>K30+K31</f>
        <v>0</v>
      </c>
      <c r="L29" s="10">
        <f t="shared" si="0"/>
        <v>36.52567363290824</v>
      </c>
    </row>
    <row r="30" spans="1:12" ht="45">
      <c r="A30" s="3" t="s">
        <v>16</v>
      </c>
      <c r="B30" s="16">
        <f>C30+D30+E30+F30</f>
        <v>74996.3</v>
      </c>
      <c r="C30" s="11">
        <v>10997.8</v>
      </c>
      <c r="D30" s="11">
        <v>63998.5</v>
      </c>
      <c r="E30" s="11">
        <v>0</v>
      </c>
      <c r="F30" s="11">
        <v>0</v>
      </c>
      <c r="G30" s="16">
        <f>SUM(H30:I30:J30:K30)</f>
        <v>16536.2</v>
      </c>
      <c r="H30" s="11">
        <v>3953.8</v>
      </c>
      <c r="I30" s="11">
        <v>12582.4</v>
      </c>
      <c r="J30" s="11">
        <v>0</v>
      </c>
      <c r="K30" s="11">
        <v>0</v>
      </c>
      <c r="L30" s="11">
        <f t="shared" si="0"/>
        <v>22.049354434818785</v>
      </c>
    </row>
    <row r="31" spans="1:12" ht="30">
      <c r="A31" s="3" t="s">
        <v>17</v>
      </c>
      <c r="B31" s="16">
        <f>C31+D31+E31+F31</f>
        <v>41896</v>
      </c>
      <c r="C31" s="11">
        <v>41791</v>
      </c>
      <c r="D31" s="11">
        <v>105</v>
      </c>
      <c r="E31" s="11">
        <v>0</v>
      </c>
      <c r="F31" s="11">
        <v>0</v>
      </c>
      <c r="G31" s="16">
        <f>SUM(H31:K31)</f>
        <v>26159.5</v>
      </c>
      <c r="H31" s="11">
        <v>26159.5</v>
      </c>
      <c r="I31" s="11">
        <v>0</v>
      </c>
      <c r="J31" s="11">
        <v>0</v>
      </c>
      <c r="K31" s="11">
        <v>0</v>
      </c>
      <c r="L31" s="11">
        <f t="shared" si="0"/>
        <v>62.43913500095475</v>
      </c>
    </row>
    <row r="32" spans="1:12" ht="42.75">
      <c r="A32" s="2" t="s">
        <v>38</v>
      </c>
      <c r="B32" s="15">
        <f>SUM(B33:B34)</f>
        <v>24099.9</v>
      </c>
      <c r="C32" s="10">
        <f>C33+C34</f>
        <v>11560</v>
      </c>
      <c r="D32" s="19">
        <f>D33+D34</f>
        <v>12539.9</v>
      </c>
      <c r="E32" s="10">
        <f>E33+E34</f>
        <v>0</v>
      </c>
      <c r="F32" s="10">
        <f>F33+F34</f>
        <v>0</v>
      </c>
      <c r="G32" s="15">
        <f>SUM(G33:G34)</f>
        <v>14964.099999999999</v>
      </c>
      <c r="H32" s="10">
        <f>H34+H33</f>
        <v>7499.9</v>
      </c>
      <c r="I32" s="19">
        <f>I33+I34</f>
        <v>7464.2</v>
      </c>
      <c r="J32" s="10">
        <f>J33+J34</f>
        <v>0</v>
      </c>
      <c r="K32" s="10">
        <f>K33+K34</f>
        <v>0</v>
      </c>
      <c r="L32" s="10">
        <f t="shared" si="0"/>
        <v>62.0919588877962</v>
      </c>
    </row>
    <row r="33" spans="1:12" ht="42" customHeight="1">
      <c r="A33" s="3" t="s">
        <v>18</v>
      </c>
      <c r="B33" s="16">
        <f>C33+D33+E33</f>
        <v>23099.9</v>
      </c>
      <c r="C33" s="11">
        <v>10560</v>
      </c>
      <c r="D33" s="11">
        <v>12539.9</v>
      </c>
      <c r="E33" s="11">
        <v>0</v>
      </c>
      <c r="F33" s="11">
        <v>0</v>
      </c>
      <c r="G33" s="16">
        <f>SUM(H33,I33)</f>
        <v>14964.099999999999</v>
      </c>
      <c r="H33" s="11">
        <v>7499.9</v>
      </c>
      <c r="I33" s="11">
        <v>7464.2</v>
      </c>
      <c r="J33" s="11">
        <v>0</v>
      </c>
      <c r="K33" s="11">
        <v>0</v>
      </c>
      <c r="L33" s="11">
        <f>G33/B33*100</f>
        <v>64.77993411226888</v>
      </c>
    </row>
    <row r="34" spans="1:12" ht="27" customHeight="1">
      <c r="A34" s="3" t="s">
        <v>5</v>
      </c>
      <c r="B34" s="16">
        <f aca="true" t="shared" si="3" ref="B34:B39">C34+D34+E34+F34</f>
        <v>1000</v>
      </c>
      <c r="C34" s="11">
        <v>1000</v>
      </c>
      <c r="D34" s="11">
        <v>0</v>
      </c>
      <c r="E34" s="11">
        <v>0</v>
      </c>
      <c r="F34" s="11">
        <v>0</v>
      </c>
      <c r="G34" s="16">
        <f>SUM(H34,I34)</f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0"/>
        <v>0</v>
      </c>
    </row>
    <row r="35" spans="1:12" ht="99.75">
      <c r="A35" s="2" t="s">
        <v>40</v>
      </c>
      <c r="B35" s="15">
        <f t="shared" si="3"/>
        <v>158934.09999999998</v>
      </c>
      <c r="C35" s="10">
        <f>C36+C37+C38+C39</f>
        <v>115834.4</v>
      </c>
      <c r="D35" s="19">
        <f>D36+D37+D38+D39</f>
        <v>43099.7</v>
      </c>
      <c r="E35" s="10">
        <f>E36+E37+E38+E39</f>
        <v>0</v>
      </c>
      <c r="F35" s="10">
        <f>F36+F37+F38+F39</f>
        <v>0</v>
      </c>
      <c r="G35" s="15">
        <f>SUM(G36:G39)</f>
        <v>72510.3</v>
      </c>
      <c r="H35" s="10">
        <f>H36+H37+H38+H39</f>
        <v>52614.1</v>
      </c>
      <c r="I35" s="19">
        <f>I36+I37+I38+I39</f>
        <v>19896.2</v>
      </c>
      <c r="J35" s="10">
        <f>J36+J37+J38+J39</f>
        <v>0</v>
      </c>
      <c r="K35" s="10">
        <f>K36+K37+K38+K39</f>
        <v>0</v>
      </c>
      <c r="L35" s="10">
        <f t="shared" si="0"/>
        <v>45.62287136618259</v>
      </c>
    </row>
    <row r="36" spans="1:12" ht="60">
      <c r="A36" s="3" t="s">
        <v>19</v>
      </c>
      <c r="B36" s="16">
        <f t="shared" si="3"/>
        <v>60149.899999999994</v>
      </c>
      <c r="C36" s="11">
        <v>26058.8</v>
      </c>
      <c r="D36" s="11">
        <v>34091.1</v>
      </c>
      <c r="E36" s="11">
        <v>0</v>
      </c>
      <c r="F36" s="11">
        <v>0</v>
      </c>
      <c r="G36" s="16">
        <f>SUM(H36:K36)</f>
        <v>20954.9</v>
      </c>
      <c r="H36" s="11">
        <v>5653.8</v>
      </c>
      <c r="I36" s="11">
        <v>15301.1</v>
      </c>
      <c r="J36" s="11">
        <v>0</v>
      </c>
      <c r="K36" s="11">
        <v>0</v>
      </c>
      <c r="L36" s="11">
        <f t="shared" si="0"/>
        <v>34.83779690406801</v>
      </c>
    </row>
    <row r="37" spans="1:12" ht="30">
      <c r="A37" s="3" t="s">
        <v>20</v>
      </c>
      <c r="B37" s="16">
        <f t="shared" si="3"/>
        <v>7733.4</v>
      </c>
      <c r="C37" s="11">
        <v>7733.4</v>
      </c>
      <c r="D37" s="11">
        <v>0</v>
      </c>
      <c r="E37" s="11">
        <v>0</v>
      </c>
      <c r="F37" s="11">
        <v>0</v>
      </c>
      <c r="G37" s="16">
        <f>SUM(H37:K37)</f>
        <v>3889.3</v>
      </c>
      <c r="H37" s="11">
        <v>3889.3</v>
      </c>
      <c r="I37" s="11">
        <v>0</v>
      </c>
      <c r="J37" s="11">
        <v>0</v>
      </c>
      <c r="K37" s="11">
        <v>0</v>
      </c>
      <c r="L37" s="11">
        <f t="shared" si="0"/>
        <v>50.29223886000983</v>
      </c>
    </row>
    <row r="38" spans="1:12" ht="30">
      <c r="A38" s="3" t="s">
        <v>0</v>
      </c>
      <c r="B38" s="16">
        <f t="shared" si="3"/>
        <v>4000</v>
      </c>
      <c r="C38" s="11">
        <v>4000</v>
      </c>
      <c r="D38" s="11">
        <v>0</v>
      </c>
      <c r="E38" s="11">
        <v>0</v>
      </c>
      <c r="F38" s="11">
        <v>0</v>
      </c>
      <c r="G38" s="16">
        <f>SUM(H38:K38)</f>
        <v>2400</v>
      </c>
      <c r="H38" s="11">
        <v>2400</v>
      </c>
      <c r="I38" s="11">
        <v>0</v>
      </c>
      <c r="J38" s="11">
        <v>0</v>
      </c>
      <c r="K38" s="11">
        <v>0</v>
      </c>
      <c r="L38" s="11">
        <f t="shared" si="0"/>
        <v>60</v>
      </c>
    </row>
    <row r="39" spans="1:12" ht="30">
      <c r="A39" s="3" t="s">
        <v>1</v>
      </c>
      <c r="B39" s="16">
        <f t="shared" si="3"/>
        <v>87050.8</v>
      </c>
      <c r="C39" s="11">
        <v>78042.2</v>
      </c>
      <c r="D39" s="11">
        <v>9008.6</v>
      </c>
      <c r="E39" s="11">
        <v>0</v>
      </c>
      <c r="F39" s="11">
        <v>0</v>
      </c>
      <c r="G39" s="16">
        <f>SUM(H39:K39)</f>
        <v>45266.1</v>
      </c>
      <c r="H39" s="11">
        <v>40671</v>
      </c>
      <c r="I39" s="11">
        <v>4595.1</v>
      </c>
      <c r="J39" s="11">
        <v>0</v>
      </c>
      <c r="K39" s="11">
        <v>0</v>
      </c>
      <c r="L39" s="11">
        <f t="shared" si="0"/>
        <v>51.99963699357156</v>
      </c>
    </row>
    <row r="40" spans="1:12" ht="42.75">
      <c r="A40" s="2" t="s">
        <v>44</v>
      </c>
      <c r="B40" s="15">
        <f>SUM(B41:B42)</f>
        <v>544598.8</v>
      </c>
      <c r="C40" s="10">
        <f>C41+C42</f>
        <v>226904.5</v>
      </c>
      <c r="D40" s="19">
        <f>D41+D42</f>
        <v>317694.3</v>
      </c>
      <c r="E40" s="10">
        <f>E41+E42</f>
        <v>0</v>
      </c>
      <c r="F40" s="10">
        <f>F41+F42</f>
        <v>0</v>
      </c>
      <c r="G40" s="15">
        <f>SUM(G41:G42)</f>
        <v>477929.30000000005</v>
      </c>
      <c r="H40" s="10">
        <f>H41+H42</f>
        <v>192004.4</v>
      </c>
      <c r="I40" s="19">
        <f>I41+I42</f>
        <v>285924.9</v>
      </c>
      <c r="J40" s="10">
        <f>J41+J42</f>
        <v>0</v>
      </c>
      <c r="K40" s="10">
        <f>K41+K42</f>
        <v>0</v>
      </c>
      <c r="L40" s="10">
        <f t="shared" si="0"/>
        <v>87.75805234972974</v>
      </c>
    </row>
    <row r="41" spans="1:12" ht="57.75" customHeight="1">
      <c r="A41" s="3" t="s">
        <v>28</v>
      </c>
      <c r="B41" s="16">
        <f>C41+D41+E41+F41</f>
        <v>700</v>
      </c>
      <c r="C41" s="11">
        <v>700</v>
      </c>
      <c r="D41" s="11">
        <v>0</v>
      </c>
      <c r="E41" s="11">
        <v>0</v>
      </c>
      <c r="F41" s="11">
        <v>0</v>
      </c>
      <c r="G41" s="16">
        <f>SUM(H41:K41)</f>
        <v>444.5</v>
      </c>
      <c r="H41" s="20">
        <v>444.5</v>
      </c>
      <c r="I41" s="11">
        <v>0</v>
      </c>
      <c r="J41" s="11">
        <v>0</v>
      </c>
      <c r="K41" s="11">
        <v>0</v>
      </c>
      <c r="L41" s="11">
        <f t="shared" si="0"/>
        <v>63.5</v>
      </c>
    </row>
    <row r="42" spans="1:12" ht="69.75" customHeight="1">
      <c r="A42" s="3" t="s">
        <v>43</v>
      </c>
      <c r="B42" s="16">
        <f>C42+D42+E42+F42</f>
        <v>543898.8</v>
      </c>
      <c r="C42" s="11">
        <v>226204.5</v>
      </c>
      <c r="D42" s="11">
        <v>317694.3</v>
      </c>
      <c r="E42" s="11">
        <v>0</v>
      </c>
      <c r="F42" s="11">
        <v>0</v>
      </c>
      <c r="G42" s="16">
        <f>SUM(H42:K42)</f>
        <v>477484.80000000005</v>
      </c>
      <c r="H42" s="11">
        <v>191559.9</v>
      </c>
      <c r="I42" s="11">
        <v>285924.9</v>
      </c>
      <c r="J42" s="11">
        <v>0</v>
      </c>
      <c r="K42" s="11">
        <v>0</v>
      </c>
      <c r="L42" s="11">
        <f t="shared" si="0"/>
        <v>87.78927256320478</v>
      </c>
    </row>
    <row r="43" spans="1:12" ht="42.75">
      <c r="A43" s="2" t="s">
        <v>39</v>
      </c>
      <c r="B43" s="15">
        <f>SUM(B44:B48)</f>
        <v>27977.5</v>
      </c>
      <c r="C43" s="10">
        <f>C44+C45+C46+C47+C48</f>
        <v>25857</v>
      </c>
      <c r="D43" s="19">
        <f>D44+D45+D46+D47+D48</f>
        <v>2120.5</v>
      </c>
      <c r="E43" s="10">
        <f>E44+E45+E46+E47+E48</f>
        <v>0</v>
      </c>
      <c r="F43" s="10">
        <f>F44+F45+F46+F47+F48</f>
        <v>0</v>
      </c>
      <c r="G43" s="15">
        <f>SUM(G44:G48)</f>
        <v>14453.199999999999</v>
      </c>
      <c r="H43" s="10">
        <f>H44+H45+H46+H47+H48</f>
        <v>12947.6</v>
      </c>
      <c r="I43" s="19">
        <f>I44+I45+I46+I47+I48</f>
        <v>1505.6</v>
      </c>
      <c r="J43" s="10">
        <f>J44+J45+J46+J47+J48</f>
        <v>0</v>
      </c>
      <c r="K43" s="10">
        <f>K44+K45+K46+K47+K48</f>
        <v>0</v>
      </c>
      <c r="L43" s="10">
        <f t="shared" si="0"/>
        <v>51.66008399606826</v>
      </c>
    </row>
    <row r="44" spans="1:12" ht="30">
      <c r="A44" s="3" t="s">
        <v>21</v>
      </c>
      <c r="B44" s="16">
        <f>C44+D44+E44</f>
        <v>6870</v>
      </c>
      <c r="C44" s="11">
        <v>6870</v>
      </c>
      <c r="D44" s="11">
        <v>0</v>
      </c>
      <c r="E44" s="11">
        <v>0</v>
      </c>
      <c r="F44" s="11">
        <v>0</v>
      </c>
      <c r="G44" s="16">
        <f>H44+I44+J44</f>
        <v>3451</v>
      </c>
      <c r="H44" s="11">
        <v>3451</v>
      </c>
      <c r="I44" s="11">
        <v>0</v>
      </c>
      <c r="J44" s="11">
        <v>0</v>
      </c>
      <c r="K44" s="11">
        <v>0</v>
      </c>
      <c r="L44" s="11">
        <f>G44/B44*100</f>
        <v>50.232896652110625</v>
      </c>
    </row>
    <row r="45" spans="1:12" ht="18.75">
      <c r="A45" s="3" t="s">
        <v>2</v>
      </c>
      <c r="B45" s="16">
        <f>C45+D45+E45+F45</f>
        <v>5341</v>
      </c>
      <c r="C45" s="11">
        <v>5277</v>
      </c>
      <c r="D45" s="11">
        <v>64</v>
      </c>
      <c r="E45" s="11">
        <v>0</v>
      </c>
      <c r="F45" s="11">
        <v>0</v>
      </c>
      <c r="G45" s="16">
        <f>SUM(H45:K45)</f>
        <v>3867.8</v>
      </c>
      <c r="H45" s="11">
        <v>3808.3</v>
      </c>
      <c r="I45" s="11">
        <v>59.5</v>
      </c>
      <c r="J45" s="11">
        <v>0</v>
      </c>
      <c r="K45" s="11">
        <v>0</v>
      </c>
      <c r="L45" s="11">
        <f t="shared" si="0"/>
        <v>72.41715034637708</v>
      </c>
    </row>
    <row r="46" spans="1:12" ht="30">
      <c r="A46" s="3" t="s">
        <v>51</v>
      </c>
      <c r="B46" s="16">
        <f>C46+D46+E46</f>
        <v>6666.5</v>
      </c>
      <c r="C46" s="11">
        <v>4610</v>
      </c>
      <c r="D46" s="11">
        <v>2056.5</v>
      </c>
      <c r="E46" s="11">
        <v>0</v>
      </c>
      <c r="F46" s="11">
        <v>0</v>
      </c>
      <c r="G46" s="16">
        <f>H46+I46+J46</f>
        <v>4448</v>
      </c>
      <c r="H46" s="11">
        <v>3001.9</v>
      </c>
      <c r="I46" s="11">
        <v>1446.1</v>
      </c>
      <c r="J46" s="11">
        <v>0</v>
      </c>
      <c r="K46" s="11">
        <v>0</v>
      </c>
      <c r="L46" s="11">
        <f>G46/B46*100</f>
        <v>66.72166804170104</v>
      </c>
    </row>
    <row r="47" spans="1:12" ht="30">
      <c r="A47" s="3" t="s">
        <v>3</v>
      </c>
      <c r="B47" s="16">
        <f>C47+D47+E47</f>
        <v>7450</v>
      </c>
      <c r="C47" s="11">
        <v>7450</v>
      </c>
      <c r="D47" s="11">
        <v>0</v>
      </c>
      <c r="E47" s="11">
        <v>0</v>
      </c>
      <c r="F47" s="11">
        <v>0</v>
      </c>
      <c r="G47" s="16">
        <f>H47+I47+J47</f>
        <v>1481</v>
      </c>
      <c r="H47" s="11">
        <v>1481</v>
      </c>
      <c r="I47" s="11">
        <v>0</v>
      </c>
      <c r="J47" s="11">
        <v>0</v>
      </c>
      <c r="K47" s="11">
        <v>0</v>
      </c>
      <c r="L47" s="11">
        <f>G47/B47*100</f>
        <v>19.879194630872483</v>
      </c>
    </row>
    <row r="48" spans="1:12" ht="120">
      <c r="A48" s="3" t="s">
        <v>31</v>
      </c>
      <c r="B48" s="16">
        <f>C48+D48+E48+F48</f>
        <v>1650</v>
      </c>
      <c r="C48" s="11">
        <v>1650</v>
      </c>
      <c r="D48" s="11">
        <v>0</v>
      </c>
      <c r="E48" s="11">
        <v>0</v>
      </c>
      <c r="F48" s="11">
        <v>0</v>
      </c>
      <c r="G48" s="16">
        <f>H48+I48+J48+J48</f>
        <v>1205.4</v>
      </c>
      <c r="H48" s="11">
        <v>1205.4</v>
      </c>
      <c r="I48" s="11">
        <v>0</v>
      </c>
      <c r="J48" s="11">
        <v>0</v>
      </c>
      <c r="K48" s="11">
        <v>0</v>
      </c>
      <c r="L48" s="11">
        <f t="shared" si="0"/>
        <v>73.05454545454546</v>
      </c>
    </row>
  </sheetData>
  <sheetProtection/>
  <mergeCells count="8">
    <mergeCell ref="A1:L1"/>
    <mergeCell ref="B3:F3"/>
    <mergeCell ref="G3:K3"/>
    <mergeCell ref="B4:F4"/>
    <mergeCell ref="G4:K4"/>
    <mergeCell ref="L3:L5"/>
    <mergeCell ref="B2:K2"/>
    <mergeCell ref="A2:A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Гажа Елена Николаевна</cp:lastModifiedBy>
  <cp:lastPrinted>2021-12-17T16:28:39Z</cp:lastPrinted>
  <dcterms:created xsi:type="dcterms:W3CDTF">2002-03-11T10:22:12Z</dcterms:created>
  <dcterms:modified xsi:type="dcterms:W3CDTF">2021-12-17T16:28:51Z</dcterms:modified>
  <cp:category/>
  <cp:version/>
  <cp:contentType/>
  <cp:contentStatus/>
</cp:coreProperties>
</file>