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  <sheet name="Лист1" sheetId="2" r:id="rId2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<sst xmlns="http://schemas.openxmlformats.org/spreadsheetml/2006/main" count="62" uniqueCount="56">
  <si>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</si>
  <si>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</si>
  <si>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</si>
  <si>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</si>
  <si>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</si>
  <si>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</si>
  <si>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</si>
  <si>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</si>
  <si>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</si>
  <si>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</si>
  <si>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</si>
  <si>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>Обеспечение реализации муниципальной программы Современное образование в Гатчинском муниципальном районе"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</si>
  <si>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</si>
  <si>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</si>
  <si>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</si>
  <si>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</si>
  <si>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</si>
  <si>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Обеспечение жильем работников бюджетной сферы Гатчинского муниципального района" </t>
  </si>
  <si>
    <t xml:space="preserve"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</si>
  <si>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</si>
  <si>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</si>
  <si>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</si>
  <si>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</si>
  <si>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</si>
  <si>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</si>
  <si>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</si>
  <si>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</si>
  <si>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</si>
  <si>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</si>
  <si>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</si>
  <si>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</si>
  <si>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</si>
  <si>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</si>
  <si>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</si>
  <si>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</si>
  <si>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</si>
  <si>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</si>
  <si>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</si>
  <si>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кадрового потенциала системы образования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</si>
  <si>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</si>
  <si>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</si>
  <si>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С начала текущего года</t>
  </si>
  <si>
    <t>Запланированный объем финансирования на 2020 год  (тыс. руб.)</t>
  </si>
  <si>
    <t>Формирование законопослушного поведения участников дорожного движения в Гатчинском муниципальном районе</t>
  </si>
  <si>
    <t>Современное образование в Гатчинском муниципальном районе, т.ч. по подпрограммам</t>
  </si>
  <si>
    <t>Развитие физической культуры и спорта в Гатчинском муниципальном районе, в т.ч. по подпрограммам</t>
  </si>
  <si>
    <t>Развитие сферы культуры в Гатчинском муниципальном районе,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</si>
  <si>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</si>
  <si>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Безопасность Гатчинского муниципального района, в т.ч. по подпрограммам</t>
  </si>
  <si>
    <t>Стимулирование экономической активности в Гатчинском муниципальном районе, в т.ч. по подпрограммам</t>
  </si>
  <si>
    <t>Развитие сельского хозяйства в Гатчинском муниципальном районе, в т.ч. по подпрограммам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</si>
  <si>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</si>
  <si>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Устойчивое общественное развитие в Гатчинском муниципальном районе,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</si>
  <si>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районе, в т. ч. по подпрограммам</t>
  </si>
  <si>
    <t>Исполнение бюджетных ассигнований на реализацию муниципальных программ Гатчинского муниципального района за 9 месяцев 2020г.</t>
  </si>
  <si>
    <t>Профинансировано за 9 месяцев 2020 года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</si>
</sst>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  <numFmt numFmtId="186" formatCode="#,##0.0_р_.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5" fillId="0" borderId="0" xfId="0" applyNumberFormat="1" applyFont="1" applyFill="1" applyAlignment="1">
      <alignment vertical="center"/>
    </xf>
    <xf numFmtId="172" fontId="9" fillId="4" borderId="10" xfId="0" applyNumberFormat="1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left" vertical="center" wrapText="1"/>
    </xf>
    <xf numFmtId="172" fontId="8" fillId="32" borderId="13" xfId="0" applyNumberFormat="1" applyFont="1" applyFill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4" fontId="4" fillId="4" borderId="12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49" fillId="34" borderId="12" xfId="0" applyNumberFormat="1" applyFont="1" applyFill="1" applyBorder="1" applyAlignment="1">
      <alignment horizontal="center" vertical="center" wrapText="1" shrinkToFit="1"/>
    </xf>
    <xf numFmtId="174" fontId="5" fillId="34" borderId="12" xfId="0" applyNumberFormat="1" applyFont="1" applyFill="1" applyBorder="1" applyAlignment="1">
      <alignment horizontal="center" vertical="center" wrapText="1"/>
    </xf>
    <xf numFmtId="186" fontId="4" fillId="4" borderId="12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 wrapText="1"/>
    </xf>
    <xf numFmtId="174" fontId="8" fillId="32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left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2" fontId="13" fillId="0" borderId="19" xfId="0" applyNumberFormat="1" applyFont="1" applyBorder="1" applyAlignment="1">
      <alignment horizontal="center" vertical="center" wrapText="1"/>
    </xf>
    <xf numFmtId="172" fontId="13" fillId="0" borderId="20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186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9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30" sqref="A30:L30"/>
    </sheetView>
  </sheetViews>
  <sheetFormatPr defaultColWidth="9.140625" defaultRowHeight="12.75"/>
  <cols>
    <col min="1" max="1" width="48.7109375" style="5" customWidth="1"/>
    <col min="2" max="2" width="21.140625" style="6" customWidth="1"/>
    <col min="3" max="3" width="17.28125" style="6" customWidth="1"/>
    <col min="4" max="4" width="14.140625" style="6" customWidth="1"/>
    <col min="5" max="5" width="17.57421875" style="6" customWidth="1"/>
    <col min="6" max="6" width="18.57421875" style="6" customWidth="1"/>
    <col min="7" max="7" width="17.7109375" style="6" customWidth="1"/>
    <col min="8" max="8" width="15.28125" style="6" customWidth="1"/>
    <col min="9" max="9" width="14.421875" style="6" customWidth="1"/>
    <col min="10" max="10" width="16.8515625" style="6" customWidth="1"/>
    <col min="11" max="11" width="17.28125" style="6" customWidth="1"/>
    <col min="12" max="12" width="16.57421875" style="7" customWidth="1"/>
    <col min="13" max="16384" width="9.140625" style="1" customWidth="1"/>
  </cols>
  <sheetData>
    <row r="1" spans="1:12" ht="63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3" customHeight="1">
      <c r="A2" s="12"/>
      <c r="B2" s="31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12"/>
    </row>
    <row r="3" spans="1:12" ht="16.5">
      <c r="A3" s="11"/>
      <c r="B3" s="26" t="s">
        <v>42</v>
      </c>
      <c r="C3" s="26"/>
      <c r="D3" s="26"/>
      <c r="E3" s="26"/>
      <c r="F3" s="26"/>
      <c r="G3" s="26" t="s">
        <v>55</v>
      </c>
      <c r="H3" s="26"/>
      <c r="I3" s="26"/>
      <c r="J3" s="26"/>
      <c r="K3" s="26"/>
      <c r="L3" s="28" t="s">
        <v>34</v>
      </c>
    </row>
    <row r="4" spans="1:12" ht="16.5">
      <c r="A4" s="11"/>
      <c r="B4" s="26" t="s">
        <v>37</v>
      </c>
      <c r="C4" s="27"/>
      <c r="D4" s="27"/>
      <c r="E4" s="27"/>
      <c r="F4" s="27"/>
      <c r="G4" s="26" t="s">
        <v>37</v>
      </c>
      <c r="H4" s="27"/>
      <c r="I4" s="27"/>
      <c r="J4" s="27"/>
      <c r="K4" s="27"/>
      <c r="L4" s="29"/>
    </row>
    <row r="5" spans="1:12" ht="46.5">
      <c r="A5" s="9" t="s">
        <v>40</v>
      </c>
      <c r="B5" s="8" t="s">
        <v>33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29</v>
      </c>
      <c r="I5" s="8" t="s">
        <v>30</v>
      </c>
      <c r="J5" s="8" t="s">
        <v>31</v>
      </c>
      <c r="K5" s="8" t="s">
        <v>32</v>
      </c>
      <c r="L5" s="30"/>
    </row>
    <row r="6" spans="1:12" ht="16.5">
      <c r="A6" s="10" t="s">
        <v>36</v>
      </c>
      <c r="B6" s="22">
        <f>C6+D6+E6</f>
        <v>6381559.93</v>
      </c>
      <c r="C6" s="22">
        <f>C7+C15+C18+C22+C25+C30+C33+C36+C41+C44</f>
        <v>2264679.5999999996</v>
      </c>
      <c r="D6" s="22">
        <f>D7+D15+D18+D22+D25+D30+D33+D36+D41+D44</f>
        <v>4051480.3299999996</v>
      </c>
      <c r="E6" s="22">
        <f>E7+E15+E18+E22+E25+E30+E33+E36+E41+E44</f>
        <v>65400</v>
      </c>
      <c r="F6" s="22">
        <f>F7+F15+F18+F22+F25+F30+F33+F36+F41+F44</f>
        <v>196200.8</v>
      </c>
      <c r="G6" s="22">
        <f>H6+I6+J6</f>
        <v>4210135.0600000005</v>
      </c>
      <c r="H6" s="22">
        <f>H7+H15+H18+H22+H25+H30+H33+H36+H41+H44</f>
        <v>1408867.79</v>
      </c>
      <c r="I6" s="22">
        <f>I7+I15+I18+I22+I25+I30+I33+I36+I41+I44</f>
        <v>2782898.5400000005</v>
      </c>
      <c r="J6" s="22">
        <f>J7+J15+J18+J22+J25+J30+J33+J36+J41+J44</f>
        <v>18368.73</v>
      </c>
      <c r="K6" s="22">
        <f>K7+K15+K18+K22+K25+K30+K33+K36+K41+K44</f>
        <v>45995.899999999994</v>
      </c>
      <c r="L6" s="22">
        <f aca="true" t="shared" si="0" ref="L6:L49">G6/B6*100</f>
        <v>65.97344702833497</v>
      </c>
    </row>
    <row r="7" spans="1:12" ht="30">
      <c r="A7" s="33" t="s">
        <v>44</v>
      </c>
      <c r="B7" s="14">
        <f aca="true" t="shared" si="1" ref="B7:K7">B8+B9+B10+B11+B12+B13+B14</f>
        <v>4943998.399999999</v>
      </c>
      <c r="C7" s="14">
        <f t="shared" si="1"/>
        <v>1436951.4999999998</v>
      </c>
      <c r="D7" s="14">
        <f>D8+D9+D10+D11+D12+D13+D14</f>
        <v>3442986.7</v>
      </c>
      <c r="E7" s="14">
        <f>E8+E9+E10+E11+E12+E13+E14</f>
        <v>64060.2</v>
      </c>
      <c r="F7" s="14">
        <f t="shared" si="1"/>
        <v>196200.8</v>
      </c>
      <c r="G7" s="14">
        <f t="shared" si="1"/>
        <v>3298375.0800000005</v>
      </c>
      <c r="H7" s="14">
        <f t="shared" si="1"/>
        <v>859657.54</v>
      </c>
      <c r="I7" s="14">
        <f>I8+I9+I10+I11+I12+I13+I14</f>
        <v>2421688.61</v>
      </c>
      <c r="J7" s="14">
        <f>J8+J9+J10+J11+J12+J13+J14</f>
        <v>17028.93</v>
      </c>
      <c r="K7" s="14">
        <f t="shared" si="1"/>
        <v>45995.899999999994</v>
      </c>
      <c r="L7" s="14">
        <f t="shared" si="0"/>
        <v>66.71472790120646</v>
      </c>
    </row>
    <row r="8" spans="1:12" ht="15">
      <c r="A8" s="3" t="s">
        <v>7</v>
      </c>
      <c r="B8" s="15">
        <f aca="true" t="shared" si="2" ref="B8:B13">C8+D8+E8</f>
        <v>2159105.3</v>
      </c>
      <c r="C8" s="15">
        <v>603322.8</v>
      </c>
      <c r="D8" s="15">
        <v>1555782.5</v>
      </c>
      <c r="E8" s="15">
        <v>0</v>
      </c>
      <c r="F8" s="15">
        <v>145212.8</v>
      </c>
      <c r="G8" s="15">
        <f aca="true" t="shared" si="3" ref="G8:G13">H8+I8+J8</f>
        <v>1568613.59</v>
      </c>
      <c r="H8" s="16">
        <v>399398.09</v>
      </c>
      <c r="I8" s="15">
        <v>1169215.5</v>
      </c>
      <c r="J8" s="15">
        <v>0</v>
      </c>
      <c r="K8" s="15">
        <v>36517.5</v>
      </c>
      <c r="L8" s="19">
        <f t="shared" si="0"/>
        <v>72.65109256134939</v>
      </c>
    </row>
    <row r="9" spans="1:12" ht="30">
      <c r="A9" s="3" t="s">
        <v>8</v>
      </c>
      <c r="B9" s="15">
        <f t="shared" si="2"/>
        <v>2226350.7</v>
      </c>
      <c r="C9" s="15">
        <v>472091.6</v>
      </c>
      <c r="D9" s="15">
        <v>1692192.1</v>
      </c>
      <c r="E9" s="15">
        <v>62067</v>
      </c>
      <c r="F9" s="15">
        <v>29886.5</v>
      </c>
      <c r="G9" s="15">
        <f t="shared" si="3"/>
        <v>1371099.8</v>
      </c>
      <c r="H9" s="15">
        <v>235117.6</v>
      </c>
      <c r="I9" s="15">
        <v>1119554.4</v>
      </c>
      <c r="J9" s="15">
        <v>16427.8</v>
      </c>
      <c r="K9" s="15">
        <v>5323.2</v>
      </c>
      <c r="L9" s="19">
        <f t="shared" si="0"/>
        <v>61.58507731957952</v>
      </c>
    </row>
    <row r="10" spans="1:12" ht="15">
      <c r="A10" s="3" t="s">
        <v>9</v>
      </c>
      <c r="B10" s="15">
        <f t="shared" si="2"/>
        <v>259511.30000000002</v>
      </c>
      <c r="C10" s="15">
        <v>255353.2</v>
      </c>
      <c r="D10" s="15">
        <v>4158.1</v>
      </c>
      <c r="E10" s="15">
        <v>0</v>
      </c>
      <c r="F10" s="15">
        <v>10375.4</v>
      </c>
      <c r="G10" s="15">
        <f t="shared" si="3"/>
        <v>174946.1</v>
      </c>
      <c r="H10" s="15">
        <v>172396.1</v>
      </c>
      <c r="I10" s="15">
        <v>2550</v>
      </c>
      <c r="J10" s="15">
        <v>0</v>
      </c>
      <c r="K10" s="15">
        <v>2083</v>
      </c>
      <c r="L10" s="19">
        <f t="shared" si="0"/>
        <v>67.41367331595966</v>
      </c>
    </row>
    <row r="11" spans="1:12" ht="60">
      <c r="A11" s="3" t="s">
        <v>10</v>
      </c>
      <c r="B11" s="15">
        <f t="shared" si="2"/>
        <v>77770</v>
      </c>
      <c r="C11" s="15">
        <v>63720.4</v>
      </c>
      <c r="D11" s="15">
        <v>14049.6</v>
      </c>
      <c r="E11" s="15">
        <v>0</v>
      </c>
      <c r="F11" s="15">
        <v>10726.1</v>
      </c>
      <c r="G11" s="15">
        <f t="shared" si="3"/>
        <v>27174.85</v>
      </c>
      <c r="H11" s="15">
        <v>25195.35</v>
      </c>
      <c r="I11" s="15">
        <v>1979.5</v>
      </c>
      <c r="J11" s="15">
        <v>0</v>
      </c>
      <c r="K11" s="15">
        <v>2072.2</v>
      </c>
      <c r="L11" s="19">
        <f t="shared" si="0"/>
        <v>34.94258711585444</v>
      </c>
    </row>
    <row r="12" spans="1:12" ht="30">
      <c r="A12" s="3" t="s">
        <v>38</v>
      </c>
      <c r="B12" s="15">
        <f t="shared" si="2"/>
        <v>3304.1</v>
      </c>
      <c r="C12" s="15">
        <v>2584.1</v>
      </c>
      <c r="D12" s="15">
        <v>720</v>
      </c>
      <c r="E12" s="15">
        <v>0</v>
      </c>
      <c r="F12" s="15">
        <v>0</v>
      </c>
      <c r="G12" s="15">
        <f t="shared" si="3"/>
        <v>1266.5</v>
      </c>
      <c r="H12" s="15">
        <v>546.5</v>
      </c>
      <c r="I12" s="15">
        <v>720</v>
      </c>
      <c r="J12" s="15">
        <v>0</v>
      </c>
      <c r="K12" s="15">
        <v>0</v>
      </c>
      <c r="L12" s="19">
        <f t="shared" si="0"/>
        <v>38.33116431100754</v>
      </c>
    </row>
    <row r="13" spans="1:12" ht="45">
      <c r="A13" s="3" t="s">
        <v>11</v>
      </c>
      <c r="B13" s="15">
        <f t="shared" si="2"/>
        <v>97659.20000000001</v>
      </c>
      <c r="C13" s="15">
        <v>39879.4</v>
      </c>
      <c r="D13" s="15">
        <v>57779.8</v>
      </c>
      <c r="E13" s="15">
        <v>0</v>
      </c>
      <c r="F13" s="15">
        <v>0</v>
      </c>
      <c r="G13" s="15">
        <f t="shared" si="3"/>
        <v>74744</v>
      </c>
      <c r="H13" s="15">
        <v>27003.9</v>
      </c>
      <c r="I13" s="15">
        <v>47740.1</v>
      </c>
      <c r="J13" s="15">
        <v>0</v>
      </c>
      <c r="K13" s="15">
        <v>0</v>
      </c>
      <c r="L13" s="19">
        <f t="shared" si="0"/>
        <v>76.5355440142864</v>
      </c>
    </row>
    <row r="14" spans="1:12" ht="30">
      <c r="A14" s="3" t="s">
        <v>12</v>
      </c>
      <c r="B14" s="17">
        <f>C14+D14+E14</f>
        <v>120297.8</v>
      </c>
      <c r="C14" s="17">
        <v>0</v>
      </c>
      <c r="D14" s="17">
        <v>118304.6</v>
      </c>
      <c r="E14" s="17">
        <v>1993.2</v>
      </c>
      <c r="F14" s="15">
        <v>0</v>
      </c>
      <c r="G14" s="15">
        <f>H14+I14+J14</f>
        <v>80530.24</v>
      </c>
      <c r="H14" s="15">
        <v>0</v>
      </c>
      <c r="I14" s="15">
        <v>79929.11</v>
      </c>
      <c r="J14" s="15">
        <v>601.13</v>
      </c>
      <c r="K14" s="15">
        <v>0</v>
      </c>
      <c r="L14" s="19">
        <f t="shared" si="0"/>
        <v>66.94240459925285</v>
      </c>
    </row>
    <row r="15" spans="1:12" ht="45">
      <c r="A15" s="33" t="s">
        <v>45</v>
      </c>
      <c r="B15" s="34">
        <f>B16+B17</f>
        <v>59552.6</v>
      </c>
      <c r="C15" s="34">
        <f aca="true" t="shared" si="4" ref="C15:K15">SUM(C16:C17)</f>
        <v>59552.6</v>
      </c>
      <c r="D15" s="34">
        <f t="shared" si="4"/>
        <v>0</v>
      </c>
      <c r="E15" s="34">
        <f t="shared" si="4"/>
        <v>0</v>
      </c>
      <c r="F15" s="34">
        <f t="shared" si="4"/>
        <v>0</v>
      </c>
      <c r="G15" s="14">
        <f>G16+G17</f>
        <v>33758.4</v>
      </c>
      <c r="H15" s="14">
        <f t="shared" si="4"/>
        <v>33758.4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35">
        <f t="shared" si="0"/>
        <v>56.68669377995251</v>
      </c>
    </row>
    <row r="16" spans="1:12" ht="36" customHeight="1">
      <c r="A16" s="3" t="s">
        <v>13</v>
      </c>
      <c r="B16" s="15">
        <f>C16+D16+E16</f>
        <v>57229.7</v>
      </c>
      <c r="C16" s="15">
        <v>57229.7</v>
      </c>
      <c r="D16" s="15">
        <v>0</v>
      </c>
      <c r="E16" s="15">
        <v>0</v>
      </c>
      <c r="F16" s="15">
        <v>0</v>
      </c>
      <c r="G16" s="15">
        <f>SUM(H16:J16)</f>
        <v>33503.6</v>
      </c>
      <c r="H16" s="15">
        <v>33503.6</v>
      </c>
      <c r="I16" s="15">
        <v>0</v>
      </c>
      <c r="J16" s="15">
        <v>0</v>
      </c>
      <c r="K16" s="15">
        <v>0</v>
      </c>
      <c r="L16" s="19">
        <f t="shared" si="0"/>
        <v>58.542330293536395</v>
      </c>
    </row>
    <row r="17" spans="1:12" ht="50.25" customHeight="1">
      <c r="A17" s="3" t="s">
        <v>14</v>
      </c>
      <c r="B17" s="15">
        <f>C17+D17+E17</f>
        <v>2322.9</v>
      </c>
      <c r="C17" s="15">
        <v>2322.9</v>
      </c>
      <c r="D17" s="15">
        <v>0</v>
      </c>
      <c r="E17" s="15">
        <v>0</v>
      </c>
      <c r="F17" s="15">
        <v>0</v>
      </c>
      <c r="G17" s="15">
        <f>SUM(H17:J17)</f>
        <v>254.8</v>
      </c>
      <c r="H17" s="15">
        <v>254.8</v>
      </c>
      <c r="I17" s="15">
        <v>0</v>
      </c>
      <c r="J17" s="15">
        <v>0</v>
      </c>
      <c r="K17" s="15">
        <v>0</v>
      </c>
      <c r="L17" s="19">
        <f t="shared" si="0"/>
        <v>10.969047311550217</v>
      </c>
    </row>
    <row r="18" spans="1:12" ht="45">
      <c r="A18" s="33" t="s">
        <v>46</v>
      </c>
      <c r="B18" s="34">
        <f aca="true" t="shared" si="5" ref="B18:H18">B19+B20+B21</f>
        <v>373780.10000000003</v>
      </c>
      <c r="C18" s="34">
        <f t="shared" si="5"/>
        <v>363876.3</v>
      </c>
      <c r="D18" s="34">
        <f t="shared" si="5"/>
        <v>9903.8</v>
      </c>
      <c r="E18" s="34">
        <f t="shared" si="5"/>
        <v>0</v>
      </c>
      <c r="F18" s="34">
        <f t="shared" si="5"/>
        <v>0</v>
      </c>
      <c r="G18" s="34">
        <f t="shared" si="5"/>
        <v>279575.75</v>
      </c>
      <c r="H18" s="34">
        <f t="shared" si="5"/>
        <v>272905.3</v>
      </c>
      <c r="I18" s="34">
        <f>SUM(I19:I21)</f>
        <v>6670.45</v>
      </c>
      <c r="J18" s="34">
        <f>SUM(J19:J21)</f>
        <v>0</v>
      </c>
      <c r="K18" s="34">
        <f>SUM(K19:K21)</f>
        <v>0</v>
      </c>
      <c r="L18" s="35">
        <f t="shared" si="0"/>
        <v>74.79685248091056</v>
      </c>
    </row>
    <row r="19" spans="1:12" ht="54.75" customHeight="1">
      <c r="A19" s="3" t="s">
        <v>15</v>
      </c>
      <c r="B19" s="15">
        <f>C19+D19+E19+F19</f>
        <v>22131.2</v>
      </c>
      <c r="C19" s="15">
        <v>21686.8</v>
      </c>
      <c r="D19" s="15">
        <v>444.4</v>
      </c>
      <c r="E19" s="15">
        <v>0</v>
      </c>
      <c r="F19" s="15">
        <v>0</v>
      </c>
      <c r="G19" s="15">
        <f>SUM(H19:I19:J19)</f>
        <v>10360.1</v>
      </c>
      <c r="H19" s="15">
        <v>10360.1</v>
      </c>
      <c r="I19" s="15">
        <v>0</v>
      </c>
      <c r="J19" s="15">
        <v>0</v>
      </c>
      <c r="K19" s="15">
        <v>0</v>
      </c>
      <c r="L19" s="19">
        <f t="shared" si="0"/>
        <v>46.812192741469055</v>
      </c>
    </row>
    <row r="20" spans="1:12" ht="44.25" customHeight="1">
      <c r="A20" s="3" t="s">
        <v>16</v>
      </c>
      <c r="B20" s="15">
        <f>C20+D20+E20+F20</f>
        <v>286186.9</v>
      </c>
      <c r="C20" s="15">
        <v>284866.9</v>
      </c>
      <c r="D20" s="15">
        <v>1320</v>
      </c>
      <c r="E20" s="15">
        <v>0</v>
      </c>
      <c r="F20" s="15">
        <v>0</v>
      </c>
      <c r="G20" s="15">
        <f>H20+I20+J20</f>
        <v>222978.6</v>
      </c>
      <c r="H20" s="15">
        <v>221658.6</v>
      </c>
      <c r="I20" s="15">
        <v>1320</v>
      </c>
      <c r="J20" s="15">
        <v>0</v>
      </c>
      <c r="K20" s="15">
        <v>0</v>
      </c>
      <c r="L20" s="19">
        <f t="shared" si="0"/>
        <v>77.91362917030793</v>
      </c>
    </row>
    <row r="21" spans="1:12" ht="45">
      <c r="A21" s="3" t="s">
        <v>5</v>
      </c>
      <c r="B21" s="15">
        <f>C21+D21+E21+F21</f>
        <v>65462</v>
      </c>
      <c r="C21" s="15">
        <v>57322.6</v>
      </c>
      <c r="D21" s="15">
        <v>8139.4</v>
      </c>
      <c r="E21" s="15">
        <v>0</v>
      </c>
      <c r="F21" s="15">
        <v>0</v>
      </c>
      <c r="G21" s="15">
        <f>H21+I21+J21</f>
        <v>46237.049999999996</v>
      </c>
      <c r="H21" s="15">
        <v>40886.6</v>
      </c>
      <c r="I21" s="15">
        <v>5350.45</v>
      </c>
      <c r="J21" s="15">
        <v>0</v>
      </c>
      <c r="K21" s="15">
        <v>0</v>
      </c>
      <c r="L21" s="19">
        <f t="shared" si="0"/>
        <v>70.63189331215055</v>
      </c>
    </row>
    <row r="22" spans="1:12" ht="69.75" customHeight="1">
      <c r="A22" s="33" t="s">
        <v>47</v>
      </c>
      <c r="B22" s="14">
        <f aca="true" t="shared" si="6" ref="B22:K22">SUM(B23:B24)</f>
        <v>86555.3</v>
      </c>
      <c r="C22" s="14">
        <f t="shared" si="6"/>
        <v>12884.7</v>
      </c>
      <c r="D22" s="14">
        <f t="shared" si="6"/>
        <v>72330.8</v>
      </c>
      <c r="E22" s="14">
        <f t="shared" si="6"/>
        <v>1339.8</v>
      </c>
      <c r="F22" s="14">
        <f t="shared" si="6"/>
        <v>0</v>
      </c>
      <c r="G22" s="14">
        <f t="shared" si="6"/>
        <v>55261.4</v>
      </c>
      <c r="H22" s="14">
        <f t="shared" si="6"/>
        <v>7857.6</v>
      </c>
      <c r="I22" s="14">
        <f>I23+I24</f>
        <v>46064</v>
      </c>
      <c r="J22" s="14">
        <f t="shared" si="6"/>
        <v>1339.8</v>
      </c>
      <c r="K22" s="14">
        <f t="shared" si="6"/>
        <v>0</v>
      </c>
      <c r="L22" s="35">
        <f t="shared" si="0"/>
        <v>63.845194921628135</v>
      </c>
    </row>
    <row r="23" spans="1:12" ht="42" customHeight="1">
      <c r="A23" s="3" t="s">
        <v>17</v>
      </c>
      <c r="B23" s="15">
        <f>C23+D23+E23</f>
        <v>12884.7</v>
      </c>
      <c r="C23" s="15">
        <v>12884.7</v>
      </c>
      <c r="D23" s="15">
        <v>0</v>
      </c>
      <c r="E23" s="15">
        <v>0</v>
      </c>
      <c r="F23" s="15">
        <v>0</v>
      </c>
      <c r="G23" s="15">
        <f>H23+I23+J23</f>
        <v>7857.6</v>
      </c>
      <c r="H23" s="15">
        <v>7857.6</v>
      </c>
      <c r="I23" s="15">
        <v>0</v>
      </c>
      <c r="J23" s="15">
        <v>0</v>
      </c>
      <c r="K23" s="15">
        <v>0</v>
      </c>
      <c r="L23" s="19">
        <f t="shared" si="0"/>
        <v>60.983957717292604</v>
      </c>
    </row>
    <row r="24" spans="1:12" ht="120" customHeight="1">
      <c r="A24" s="3" t="s">
        <v>18</v>
      </c>
      <c r="B24" s="15">
        <f>D24+E24+C24</f>
        <v>73670.6</v>
      </c>
      <c r="C24" s="15">
        <v>0</v>
      </c>
      <c r="D24" s="15">
        <v>72330.8</v>
      </c>
      <c r="E24" s="15">
        <v>1339.8</v>
      </c>
      <c r="F24" s="15">
        <v>0</v>
      </c>
      <c r="G24" s="15">
        <f>SUM(H24:I24:J24)</f>
        <v>47403.8</v>
      </c>
      <c r="H24" s="15">
        <v>0</v>
      </c>
      <c r="I24" s="15">
        <v>46064</v>
      </c>
      <c r="J24" s="15">
        <v>1339.8</v>
      </c>
      <c r="K24" s="15">
        <v>0</v>
      </c>
      <c r="L24" s="19">
        <f t="shared" si="0"/>
        <v>64.34561412558062</v>
      </c>
    </row>
    <row r="25" spans="1:12" ht="39" customHeight="1">
      <c r="A25" s="33" t="s">
        <v>48</v>
      </c>
      <c r="B25" s="14">
        <f>SUM(B26:B29)</f>
        <v>35875.4</v>
      </c>
      <c r="C25" s="14">
        <f>SUM(C26:C29)</f>
        <v>35875.4</v>
      </c>
      <c r="D25" s="14">
        <f>SUM(D26:D29)</f>
        <v>0</v>
      </c>
      <c r="E25" s="14">
        <f>SUM(E26:E29)</f>
        <v>0</v>
      </c>
      <c r="F25" s="14">
        <f aca="true" t="shared" si="7" ref="F25:K25">SUM(F26:F28)</f>
        <v>0</v>
      </c>
      <c r="G25" s="14">
        <f>SUM(G26:G29)</f>
        <v>27392</v>
      </c>
      <c r="H25" s="14">
        <f>SUM(H26:H29)</f>
        <v>27392</v>
      </c>
      <c r="I25" s="14">
        <f>SUM(I26:I29)</f>
        <v>0</v>
      </c>
      <c r="J25" s="14">
        <f t="shared" si="7"/>
        <v>0</v>
      </c>
      <c r="K25" s="14">
        <f t="shared" si="7"/>
        <v>0</v>
      </c>
      <c r="L25" s="35">
        <f t="shared" si="0"/>
        <v>76.35315564425763</v>
      </c>
    </row>
    <row r="26" spans="1:12" ht="51" customHeight="1">
      <c r="A26" s="3" t="s">
        <v>19</v>
      </c>
      <c r="B26" s="15">
        <v>500</v>
      </c>
      <c r="C26" s="15">
        <v>500</v>
      </c>
      <c r="D26" s="15">
        <v>0</v>
      </c>
      <c r="E26" s="15">
        <v>0</v>
      </c>
      <c r="F26" s="15">
        <v>0</v>
      </c>
      <c r="G26" s="15">
        <f>H26+I26+J26</f>
        <v>287.7</v>
      </c>
      <c r="H26" s="15">
        <v>287.7</v>
      </c>
      <c r="I26" s="15">
        <v>0</v>
      </c>
      <c r="J26" s="15">
        <v>0</v>
      </c>
      <c r="K26" s="15">
        <v>0</v>
      </c>
      <c r="L26" s="19">
        <f t="shared" si="0"/>
        <v>57.54</v>
      </c>
    </row>
    <row r="27" spans="1:12" ht="100.5" customHeight="1">
      <c r="A27" s="3" t="s">
        <v>20</v>
      </c>
      <c r="B27" s="15">
        <f>C27+D27+E27+F27</f>
        <v>22664</v>
      </c>
      <c r="C27" s="15">
        <v>22664</v>
      </c>
      <c r="D27" s="15">
        <v>0</v>
      </c>
      <c r="E27" s="15">
        <v>0</v>
      </c>
      <c r="F27" s="15">
        <v>0</v>
      </c>
      <c r="G27" s="15">
        <f>SUM(H27:K27)</f>
        <v>15764.9</v>
      </c>
      <c r="H27" s="15">
        <v>15764.9</v>
      </c>
      <c r="I27" s="15">
        <v>0</v>
      </c>
      <c r="J27" s="15">
        <v>0</v>
      </c>
      <c r="K27" s="15">
        <v>0</v>
      </c>
      <c r="L27" s="19">
        <f t="shared" si="0"/>
        <v>69.55921284857041</v>
      </c>
    </row>
    <row r="28" spans="1:12" ht="40.5" customHeight="1">
      <c r="A28" s="24" t="s">
        <v>21</v>
      </c>
      <c r="B28" s="15">
        <f>C28+D28+E28+F28</f>
        <v>12423.4</v>
      </c>
      <c r="C28" s="15">
        <v>12423.4</v>
      </c>
      <c r="D28" s="15">
        <v>0</v>
      </c>
      <c r="E28" s="15">
        <v>0</v>
      </c>
      <c r="F28" s="15">
        <v>0</v>
      </c>
      <c r="G28" s="15">
        <f>SUM(H28:K28)</f>
        <v>11139.4</v>
      </c>
      <c r="H28" s="15">
        <v>11139.4</v>
      </c>
      <c r="I28" s="15">
        <v>0</v>
      </c>
      <c r="J28" s="15">
        <v>0</v>
      </c>
      <c r="K28" s="15">
        <v>0</v>
      </c>
      <c r="L28" s="19">
        <f t="shared" si="0"/>
        <v>89.66466506753385</v>
      </c>
    </row>
    <row r="29" spans="1:12" ht="42.75" customHeight="1">
      <c r="A29" s="24" t="s">
        <v>43</v>
      </c>
      <c r="B29" s="15">
        <f>C29+D29+E29+F29</f>
        <v>288</v>
      </c>
      <c r="C29" s="15">
        <v>288</v>
      </c>
      <c r="D29" s="15">
        <v>0</v>
      </c>
      <c r="E29" s="15">
        <v>0</v>
      </c>
      <c r="F29" s="15">
        <v>0</v>
      </c>
      <c r="G29" s="15">
        <f>H29+I29+J29</f>
        <v>200</v>
      </c>
      <c r="H29" s="15">
        <v>200</v>
      </c>
      <c r="I29" s="15">
        <v>0</v>
      </c>
      <c r="J29" s="15">
        <v>0</v>
      </c>
      <c r="K29" s="15">
        <v>0</v>
      </c>
      <c r="L29" s="19">
        <f>G29/B29*100</f>
        <v>69.44444444444444</v>
      </c>
    </row>
    <row r="30" spans="1:12" ht="45">
      <c r="A30" s="33" t="s">
        <v>49</v>
      </c>
      <c r="B30" s="14">
        <f aca="true" t="shared" si="8" ref="B30:K30">SUM(B31:B32)</f>
        <v>71759.66</v>
      </c>
      <c r="C30" s="14">
        <f t="shared" si="8"/>
        <v>48756.86</v>
      </c>
      <c r="D30" s="14">
        <f t="shared" si="8"/>
        <v>23002.8</v>
      </c>
      <c r="E30" s="14">
        <f t="shared" si="8"/>
        <v>0</v>
      </c>
      <c r="F30" s="14">
        <f t="shared" si="8"/>
        <v>0</v>
      </c>
      <c r="G30" s="14">
        <f t="shared" si="8"/>
        <v>30453.539999999997</v>
      </c>
      <c r="H30" s="14">
        <f t="shared" si="8"/>
        <v>29320.3</v>
      </c>
      <c r="I30" s="14">
        <f t="shared" si="8"/>
        <v>1133.24</v>
      </c>
      <c r="J30" s="14">
        <f t="shared" si="8"/>
        <v>0</v>
      </c>
      <c r="K30" s="14">
        <f t="shared" si="8"/>
        <v>0</v>
      </c>
      <c r="L30" s="35">
        <f t="shared" si="0"/>
        <v>42.4382445513259</v>
      </c>
    </row>
    <row r="31" spans="1:12" ht="45">
      <c r="A31" s="3" t="s">
        <v>22</v>
      </c>
      <c r="B31" s="15">
        <f>C31+D31+E31+F31</f>
        <v>29343.86</v>
      </c>
      <c r="C31" s="15">
        <v>6341.06</v>
      </c>
      <c r="D31" s="15">
        <v>23002.8</v>
      </c>
      <c r="E31" s="15">
        <v>0</v>
      </c>
      <c r="F31" s="15">
        <v>0</v>
      </c>
      <c r="G31" s="15">
        <f>SUM(H31:I31:J31:K31)</f>
        <v>4205.78</v>
      </c>
      <c r="H31" s="15">
        <v>3072.54</v>
      </c>
      <c r="I31" s="15">
        <v>1133.24</v>
      </c>
      <c r="J31" s="15">
        <v>0</v>
      </c>
      <c r="K31" s="15">
        <v>0</v>
      </c>
      <c r="L31" s="19">
        <f t="shared" si="0"/>
        <v>14.332742863413333</v>
      </c>
    </row>
    <row r="32" spans="1:12" ht="30">
      <c r="A32" s="3" t="s">
        <v>23</v>
      </c>
      <c r="B32" s="15">
        <f>C32+D32+E32+F32</f>
        <v>42415.8</v>
      </c>
      <c r="C32" s="15">
        <v>42415.8</v>
      </c>
      <c r="D32" s="15">
        <v>0</v>
      </c>
      <c r="E32" s="15">
        <v>0</v>
      </c>
      <c r="F32" s="15">
        <v>0</v>
      </c>
      <c r="G32" s="15">
        <f>SUM(H32:K32)</f>
        <v>26247.76</v>
      </c>
      <c r="H32" s="15">
        <v>26247.76</v>
      </c>
      <c r="I32" s="15">
        <v>0</v>
      </c>
      <c r="J32" s="15">
        <v>0</v>
      </c>
      <c r="K32" s="15">
        <v>0</v>
      </c>
      <c r="L32" s="19">
        <f t="shared" si="0"/>
        <v>61.88203452487044</v>
      </c>
    </row>
    <row r="33" spans="1:12" ht="45">
      <c r="A33" s="2" t="s">
        <v>50</v>
      </c>
      <c r="B33" s="13">
        <f aca="true" t="shared" si="9" ref="B33:K33">SUM(B34:B35)</f>
        <v>18500</v>
      </c>
      <c r="C33" s="13">
        <f t="shared" si="9"/>
        <v>11000</v>
      </c>
      <c r="D33" s="14">
        <f t="shared" si="9"/>
        <v>7500</v>
      </c>
      <c r="E33" s="13">
        <f t="shared" si="9"/>
        <v>0</v>
      </c>
      <c r="F33" s="13">
        <f t="shared" si="9"/>
        <v>0</v>
      </c>
      <c r="G33" s="13">
        <f t="shared" si="9"/>
        <v>13524.4</v>
      </c>
      <c r="H33" s="13">
        <f t="shared" si="9"/>
        <v>7499.7</v>
      </c>
      <c r="I33" s="14">
        <f t="shared" si="9"/>
        <v>6024.7</v>
      </c>
      <c r="J33" s="13">
        <f t="shared" si="9"/>
        <v>0</v>
      </c>
      <c r="K33" s="13">
        <f t="shared" si="9"/>
        <v>0</v>
      </c>
      <c r="L33" s="18">
        <f t="shared" si="0"/>
        <v>73.10486486486487</v>
      </c>
    </row>
    <row r="34" spans="1:12" ht="42" customHeight="1">
      <c r="A34" s="3" t="s">
        <v>24</v>
      </c>
      <c r="B34" s="15">
        <f>C34+D34+E34</f>
        <v>17250</v>
      </c>
      <c r="C34" s="15">
        <v>9750</v>
      </c>
      <c r="D34" s="15">
        <v>7500</v>
      </c>
      <c r="E34" s="15">
        <v>0</v>
      </c>
      <c r="F34" s="15">
        <v>0</v>
      </c>
      <c r="G34" s="15">
        <f>SUM(H34,I34)</f>
        <v>13524.4</v>
      </c>
      <c r="H34" s="15">
        <v>7499.7</v>
      </c>
      <c r="I34" s="15">
        <v>6024.7</v>
      </c>
      <c r="J34" s="15">
        <v>0</v>
      </c>
      <c r="K34" s="15">
        <v>0</v>
      </c>
      <c r="L34" s="19">
        <f t="shared" si="0"/>
        <v>78.40231884057971</v>
      </c>
    </row>
    <row r="35" spans="1:12" ht="27" customHeight="1">
      <c r="A35" s="3" t="s">
        <v>6</v>
      </c>
      <c r="B35" s="15">
        <f aca="true" t="shared" si="10" ref="B35:B40">C35+D35+E35+F35</f>
        <v>1250</v>
      </c>
      <c r="C35" s="15">
        <v>1250</v>
      </c>
      <c r="D35" s="15">
        <v>0</v>
      </c>
      <c r="E35" s="15">
        <v>0</v>
      </c>
      <c r="F35" s="15">
        <v>0</v>
      </c>
      <c r="G35" s="15">
        <f>SUM(H35,I35)</f>
        <v>0</v>
      </c>
      <c r="H35" s="15">
        <v>0</v>
      </c>
      <c r="I35" s="15">
        <v>0</v>
      </c>
      <c r="J35" s="15">
        <v>0</v>
      </c>
      <c r="K35" s="15">
        <v>0</v>
      </c>
      <c r="L35" s="19">
        <f t="shared" si="0"/>
        <v>0</v>
      </c>
    </row>
    <row r="36" spans="1:12" ht="90">
      <c r="A36" s="33" t="s">
        <v>53</v>
      </c>
      <c r="B36" s="14">
        <f t="shared" si="10"/>
        <v>292676.27</v>
      </c>
      <c r="C36" s="14">
        <f aca="true" t="shared" si="11" ref="C36:K36">SUM(C37:C40)</f>
        <v>124723.73999999999</v>
      </c>
      <c r="D36" s="14">
        <f t="shared" si="11"/>
        <v>167952.53</v>
      </c>
      <c r="E36" s="14">
        <f t="shared" si="11"/>
        <v>0</v>
      </c>
      <c r="F36" s="14">
        <f t="shared" si="11"/>
        <v>0</v>
      </c>
      <c r="G36" s="14">
        <f t="shared" si="11"/>
        <v>52238.79</v>
      </c>
      <c r="H36" s="14">
        <f t="shared" si="11"/>
        <v>45234.15</v>
      </c>
      <c r="I36" s="34">
        <f t="shared" si="11"/>
        <v>7004.64</v>
      </c>
      <c r="J36" s="14">
        <f t="shared" si="11"/>
        <v>0</v>
      </c>
      <c r="K36" s="14">
        <f t="shared" si="11"/>
        <v>0</v>
      </c>
      <c r="L36" s="14">
        <f t="shared" si="0"/>
        <v>17.848659202879684</v>
      </c>
    </row>
    <row r="37" spans="1:12" ht="60">
      <c r="A37" s="3" t="s">
        <v>25</v>
      </c>
      <c r="B37" s="15">
        <f t="shared" si="10"/>
        <v>198995.39</v>
      </c>
      <c r="C37" s="15">
        <v>42204.79</v>
      </c>
      <c r="D37" s="15">
        <v>156790.6</v>
      </c>
      <c r="E37" s="15">
        <v>0</v>
      </c>
      <c r="F37" s="15">
        <v>0</v>
      </c>
      <c r="G37" s="15">
        <f>SUM(H37:J37)</f>
        <v>14331.52</v>
      </c>
      <c r="H37" s="15">
        <v>7326.88</v>
      </c>
      <c r="I37" s="23">
        <v>7004.64</v>
      </c>
      <c r="J37" s="15">
        <v>0</v>
      </c>
      <c r="K37" s="15">
        <v>0</v>
      </c>
      <c r="L37" s="15">
        <f t="shared" si="0"/>
        <v>7.201935683032657</v>
      </c>
    </row>
    <row r="38" spans="1:12" ht="30">
      <c r="A38" s="3" t="s">
        <v>26</v>
      </c>
      <c r="B38" s="15">
        <f t="shared" si="10"/>
        <v>10948.08</v>
      </c>
      <c r="C38" s="15">
        <v>8587.08</v>
      </c>
      <c r="D38" s="15">
        <v>2361</v>
      </c>
      <c r="E38" s="15">
        <v>0</v>
      </c>
      <c r="F38" s="15">
        <v>0</v>
      </c>
      <c r="G38" s="15">
        <f>SUM(H38:J38)</f>
        <v>3832.94</v>
      </c>
      <c r="H38" s="15">
        <v>3832.94</v>
      </c>
      <c r="I38" s="23">
        <v>0</v>
      </c>
      <c r="J38" s="15">
        <v>0</v>
      </c>
      <c r="K38" s="15">
        <v>0</v>
      </c>
      <c r="L38" s="15">
        <f t="shared" si="0"/>
        <v>35.01015703210061</v>
      </c>
    </row>
    <row r="39" spans="1:12" ht="30">
      <c r="A39" s="3" t="s">
        <v>0</v>
      </c>
      <c r="B39" s="15">
        <f t="shared" si="10"/>
        <v>5200</v>
      </c>
      <c r="C39" s="15">
        <v>5200</v>
      </c>
      <c r="D39" s="15">
        <v>0</v>
      </c>
      <c r="E39" s="15">
        <v>0</v>
      </c>
      <c r="F39" s="15">
        <v>0</v>
      </c>
      <c r="G39" s="15">
        <f>SUM(H39:J39)</f>
        <v>3780</v>
      </c>
      <c r="H39" s="15">
        <v>3780</v>
      </c>
      <c r="I39" s="23">
        <v>0</v>
      </c>
      <c r="J39" s="15">
        <v>0</v>
      </c>
      <c r="K39" s="15">
        <v>0</v>
      </c>
      <c r="L39" s="15">
        <f t="shared" si="0"/>
        <v>72.6923076923077</v>
      </c>
    </row>
    <row r="40" spans="1:12" ht="30">
      <c r="A40" s="3" t="s">
        <v>1</v>
      </c>
      <c r="B40" s="15">
        <f t="shared" si="10"/>
        <v>77532.79999999999</v>
      </c>
      <c r="C40" s="15">
        <v>68731.87</v>
      </c>
      <c r="D40" s="15">
        <v>8800.93</v>
      </c>
      <c r="E40" s="15">
        <v>0</v>
      </c>
      <c r="F40" s="15">
        <v>0</v>
      </c>
      <c r="G40" s="15">
        <f>SUM(H40:J40)</f>
        <v>30294.33</v>
      </c>
      <c r="H40" s="15">
        <v>30294.33</v>
      </c>
      <c r="I40" s="23">
        <v>0</v>
      </c>
      <c r="J40" s="15">
        <v>0</v>
      </c>
      <c r="K40" s="15">
        <v>0</v>
      </c>
      <c r="L40" s="15">
        <f t="shared" si="0"/>
        <v>39.072921395847956</v>
      </c>
    </row>
    <row r="41" spans="1:12" ht="60">
      <c r="A41" s="33" t="s">
        <v>51</v>
      </c>
      <c r="B41" s="14">
        <f>SUM(B42:B43)</f>
        <v>474102.2</v>
      </c>
      <c r="C41" s="14">
        <f aca="true" t="shared" si="12" ref="C41:K41">SUM(C42:C43)</f>
        <v>150300</v>
      </c>
      <c r="D41" s="14">
        <f>SUM(D42:D43)</f>
        <v>323802.2</v>
      </c>
      <c r="E41" s="14">
        <f t="shared" si="12"/>
        <v>0</v>
      </c>
      <c r="F41" s="14">
        <f t="shared" si="12"/>
        <v>0</v>
      </c>
      <c r="G41" s="14">
        <f t="shared" si="12"/>
        <v>403922</v>
      </c>
      <c r="H41" s="14">
        <f>SUM(H42:H43)</f>
        <v>112500</v>
      </c>
      <c r="I41" s="14">
        <f>SUM(I42:I43)</f>
        <v>291422</v>
      </c>
      <c r="J41" s="14">
        <f t="shared" si="12"/>
        <v>0</v>
      </c>
      <c r="K41" s="14">
        <f t="shared" si="12"/>
        <v>0</v>
      </c>
      <c r="L41" s="14">
        <f t="shared" si="0"/>
        <v>85.19724228236022</v>
      </c>
    </row>
    <row r="42" spans="1:12" ht="57.75" customHeight="1">
      <c r="A42" s="3" t="s">
        <v>35</v>
      </c>
      <c r="B42" s="15">
        <f>C42+D42+E42</f>
        <v>300</v>
      </c>
      <c r="C42" s="15">
        <v>300</v>
      </c>
      <c r="D42" s="15">
        <v>0</v>
      </c>
      <c r="E42" s="15">
        <v>0</v>
      </c>
      <c r="F42" s="15">
        <v>0</v>
      </c>
      <c r="G42" s="15">
        <f>SUM(H42:J42)</f>
        <v>0</v>
      </c>
      <c r="H42" s="20">
        <v>0</v>
      </c>
      <c r="I42" s="15">
        <v>0</v>
      </c>
      <c r="J42" s="15">
        <v>0</v>
      </c>
      <c r="K42" s="15">
        <v>0</v>
      </c>
      <c r="L42" s="15">
        <f t="shared" si="0"/>
        <v>0</v>
      </c>
    </row>
    <row r="43" spans="1:12" ht="99" customHeight="1">
      <c r="A43" s="3" t="s">
        <v>4</v>
      </c>
      <c r="B43" s="15">
        <f>C43+D43+E43</f>
        <v>473802.2</v>
      </c>
      <c r="C43" s="15">
        <v>150000</v>
      </c>
      <c r="D43" s="15">
        <v>323802.2</v>
      </c>
      <c r="E43" s="15">
        <v>0</v>
      </c>
      <c r="F43" s="15">
        <v>0</v>
      </c>
      <c r="G43" s="15">
        <f>SUM(H43:J43)</f>
        <v>403922</v>
      </c>
      <c r="H43" s="15">
        <v>112500</v>
      </c>
      <c r="I43" s="15">
        <v>291422</v>
      </c>
      <c r="J43" s="15">
        <v>0</v>
      </c>
      <c r="K43" s="15">
        <v>0</v>
      </c>
      <c r="L43" s="15">
        <f t="shared" si="0"/>
        <v>85.25118709875133</v>
      </c>
    </row>
    <row r="44" spans="1:12" ht="45">
      <c r="A44" s="33" t="s">
        <v>52</v>
      </c>
      <c r="B44" s="14">
        <f aca="true" t="shared" si="13" ref="B44:K44">SUM(B45:B49)</f>
        <v>24760</v>
      </c>
      <c r="C44" s="14">
        <f t="shared" si="13"/>
        <v>20758.5</v>
      </c>
      <c r="D44" s="14">
        <f t="shared" si="13"/>
        <v>4001.5</v>
      </c>
      <c r="E44" s="14">
        <f t="shared" si="13"/>
        <v>0</v>
      </c>
      <c r="F44" s="14">
        <f t="shared" si="13"/>
        <v>0</v>
      </c>
      <c r="G44" s="14">
        <f>SUM(G45:G49)</f>
        <v>15633.699999999999</v>
      </c>
      <c r="H44" s="14">
        <f t="shared" si="13"/>
        <v>12742.8</v>
      </c>
      <c r="I44" s="14">
        <f t="shared" si="13"/>
        <v>2890.9</v>
      </c>
      <c r="J44" s="14">
        <f t="shared" si="13"/>
        <v>0</v>
      </c>
      <c r="K44" s="14">
        <f t="shared" si="13"/>
        <v>0</v>
      </c>
      <c r="L44" s="14">
        <f t="shared" si="0"/>
        <v>63.14095315024232</v>
      </c>
    </row>
    <row r="45" spans="1:12" ht="15">
      <c r="A45" s="3" t="s">
        <v>2</v>
      </c>
      <c r="B45" s="15">
        <f>C45+D45+E45+F45</f>
        <v>4788.5</v>
      </c>
      <c r="C45" s="15">
        <v>4708.5</v>
      </c>
      <c r="D45" s="15">
        <v>80</v>
      </c>
      <c r="E45" s="15">
        <v>0</v>
      </c>
      <c r="F45" s="15">
        <v>0</v>
      </c>
      <c r="G45" s="15">
        <f>SUM(H45:K45)</f>
        <v>3316.4</v>
      </c>
      <c r="H45" s="15">
        <v>3236.4</v>
      </c>
      <c r="I45" s="15">
        <v>80</v>
      </c>
      <c r="J45" s="15">
        <v>0</v>
      </c>
      <c r="K45" s="15">
        <v>0</v>
      </c>
      <c r="L45" s="15">
        <f t="shared" si="0"/>
        <v>69.25759632452751</v>
      </c>
    </row>
    <row r="46" spans="1:12" ht="120">
      <c r="A46" s="3" t="s">
        <v>39</v>
      </c>
      <c r="B46" s="15">
        <f>C46+D46+E46+F46</f>
        <v>1500</v>
      </c>
      <c r="C46" s="15">
        <v>1500</v>
      </c>
      <c r="D46" s="15">
        <v>0</v>
      </c>
      <c r="E46" s="15">
        <v>0</v>
      </c>
      <c r="F46" s="15">
        <v>0</v>
      </c>
      <c r="G46" s="15">
        <f>SUM(H46:K46)</f>
        <v>702.1</v>
      </c>
      <c r="H46" s="15">
        <v>702.1</v>
      </c>
      <c r="I46" s="20">
        <v>0</v>
      </c>
      <c r="J46" s="15">
        <v>0</v>
      </c>
      <c r="K46" s="15">
        <v>0</v>
      </c>
      <c r="L46" s="15">
        <f t="shared" si="0"/>
        <v>46.80666666666667</v>
      </c>
    </row>
    <row r="47" spans="1:12" ht="30">
      <c r="A47" s="3" t="s">
        <v>3</v>
      </c>
      <c r="B47" s="15">
        <f>C47+D47+E47+F47</f>
        <v>5050</v>
      </c>
      <c r="C47" s="15">
        <v>5050</v>
      </c>
      <c r="D47" s="15">
        <v>0</v>
      </c>
      <c r="E47" s="15">
        <v>0</v>
      </c>
      <c r="F47" s="15">
        <v>0</v>
      </c>
      <c r="G47" s="15">
        <f>SUM(H47:K47)</f>
        <v>3236.2</v>
      </c>
      <c r="H47" s="15">
        <v>3236.2</v>
      </c>
      <c r="I47" s="15">
        <v>0</v>
      </c>
      <c r="J47" s="15">
        <v>0</v>
      </c>
      <c r="K47" s="15">
        <v>0</v>
      </c>
      <c r="L47" s="15">
        <f t="shared" si="0"/>
        <v>64.08316831683169</v>
      </c>
    </row>
    <row r="48" spans="1:12" ht="30">
      <c r="A48" s="3" t="s">
        <v>27</v>
      </c>
      <c r="B48" s="15">
        <f>C48+D48+E48+F48</f>
        <v>5460</v>
      </c>
      <c r="C48" s="15">
        <v>5460</v>
      </c>
      <c r="D48" s="15">
        <v>0</v>
      </c>
      <c r="E48" s="15">
        <v>0</v>
      </c>
      <c r="F48" s="15">
        <v>0</v>
      </c>
      <c r="G48" s="15">
        <f>SUM(H48:K48)</f>
        <v>2635.1</v>
      </c>
      <c r="H48" s="15">
        <v>2635.1</v>
      </c>
      <c r="I48" s="15">
        <v>0</v>
      </c>
      <c r="J48" s="15">
        <v>0</v>
      </c>
      <c r="K48" s="15">
        <v>0</v>
      </c>
      <c r="L48" s="15">
        <f t="shared" si="0"/>
        <v>48.26190476190476</v>
      </c>
    </row>
    <row r="49" spans="1:12" ht="105.75" customHeight="1" thickBot="1">
      <c r="A49" s="4" t="s">
        <v>28</v>
      </c>
      <c r="B49" s="21">
        <f>C49+D49+E49+F49</f>
        <v>7961.5</v>
      </c>
      <c r="C49" s="21">
        <v>4040</v>
      </c>
      <c r="D49" s="21">
        <v>3921.5</v>
      </c>
      <c r="E49" s="21">
        <v>0</v>
      </c>
      <c r="F49" s="21">
        <v>0</v>
      </c>
      <c r="G49" s="21">
        <f>SUM(H49:K49)</f>
        <v>5743.9</v>
      </c>
      <c r="H49" s="21">
        <v>2933</v>
      </c>
      <c r="I49" s="21">
        <v>2810.9</v>
      </c>
      <c r="J49" s="21">
        <v>0</v>
      </c>
      <c r="K49" s="21">
        <v>0</v>
      </c>
      <c r="L49" s="15">
        <f t="shared" si="0"/>
        <v>72.14595239590528</v>
      </c>
    </row>
  </sheetData>
  <sheetProtection/>
  <mergeCells count="7">
    <mergeCell ref="A1:L1"/>
    <mergeCell ref="B3:F3"/>
    <mergeCell ref="G3:K3"/>
    <mergeCell ref="B4:F4"/>
    <mergeCell ref="G4:K4"/>
    <mergeCell ref="L3:L5"/>
    <mergeCell ref="B2:K2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5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1" sqref="K1:K3"/>
    </sheetView>
  </sheetViews>
  <sheetFormatPr defaultColWidth="9.140625" defaultRowHeight="12.75"/>
  <cols>
    <col min="1" max="1" width="12.28125" style="0" customWidth="1"/>
    <col min="2" max="2" width="16.7109375" style="0" customWidth="1"/>
    <col min="6" max="6" width="11.00390625" style="0" customWidth="1"/>
    <col min="9" max="9" width="12.28125" style="0" customWidth="1"/>
  </cols>
  <sheetData>
    <row r="1" spans="1:11" ht="12.75">
      <c r="A1">
        <v>4943998.399999999</v>
      </c>
      <c r="B1">
        <v>3298375.0800000005</v>
      </c>
      <c r="F1">
        <v>1408505.28</v>
      </c>
      <c r="I1">
        <v>859657.54</v>
      </c>
      <c r="K1">
        <v>272542.95</v>
      </c>
    </row>
    <row r="2" spans="1:11" ht="12.75">
      <c r="A2">
        <v>59552.6</v>
      </c>
      <c r="B2">
        <v>33758.4</v>
      </c>
      <c r="F2">
        <v>2782898.5400000005</v>
      </c>
      <c r="I2">
        <v>2421688.61</v>
      </c>
      <c r="K2">
        <v>6670.45</v>
      </c>
    </row>
    <row r="3" spans="1:11" ht="12.75">
      <c r="A3">
        <v>373780.10000000003</v>
      </c>
      <c r="B3">
        <v>279575.7</v>
      </c>
      <c r="F3">
        <v>18368.73</v>
      </c>
      <c r="I3">
        <v>17028.93</v>
      </c>
      <c r="K3">
        <f>SUM(K1:K2)</f>
        <v>279213.4</v>
      </c>
    </row>
    <row r="4" spans="1:9" ht="12.75">
      <c r="A4">
        <v>86555.3</v>
      </c>
      <c r="B4">
        <v>55261.4</v>
      </c>
      <c r="F4">
        <f>SUM(F1:F3)</f>
        <v>4209772.550000001</v>
      </c>
      <c r="I4">
        <f>SUM(I1:I3)</f>
        <v>3298375.08</v>
      </c>
    </row>
    <row r="5" spans="1:2" ht="12.75">
      <c r="A5">
        <v>35875.4</v>
      </c>
      <c r="B5">
        <v>27391.9</v>
      </c>
    </row>
    <row r="6" spans="1:2" ht="12.75">
      <c r="A6">
        <v>71759.66</v>
      </c>
      <c r="B6">
        <v>30453.48</v>
      </c>
    </row>
    <row r="7" spans="1:2" ht="12.75">
      <c r="A7">
        <v>18500</v>
      </c>
      <c r="B7">
        <v>13524.4</v>
      </c>
    </row>
    <row r="8" spans="1:2" ht="12.75">
      <c r="A8">
        <v>292676.27</v>
      </c>
      <c r="B8">
        <v>52238.79</v>
      </c>
    </row>
    <row r="9" spans="1:2" ht="12.75">
      <c r="A9">
        <v>474102.2</v>
      </c>
      <c r="B9">
        <v>403922</v>
      </c>
    </row>
    <row r="10" spans="1:2" ht="12.75">
      <c r="A10">
        <v>24760</v>
      </c>
      <c r="B10">
        <v>15633.699999999999</v>
      </c>
    </row>
    <row r="11" spans="1:2" ht="12.75">
      <c r="A11">
        <f>SUM(A1:A10)</f>
        <v>6381559.929999999</v>
      </c>
      <c r="B11">
        <f>SUM(B1:B10)</f>
        <v>4210134.850000001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2020-11-05T10:47:47Z</cp:lastPrinted>
  <dcterms:created xsi:type="dcterms:W3CDTF">2002-03-11T10:22:12Z</dcterms:created>
  <dcterms:modified xsi:type="dcterms:W3CDTF">2020-11-05T10:47:52Z</dcterms:modified>
  <cp:category/>
  <cp:version/>
  <cp:contentType/>
  <cp:contentStatus/>
</cp:coreProperties>
</file>