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616" windowHeight="9684" activeTab="0"/>
  </bookViews>
  <sheets>
    <sheet name="ГМР " sheetId="1" r:id="rId1"/>
  </sheets>
  <definedNames>
    <definedName name="_xlnm.Print_Titles" localSheetId="0">'ГМР '!$2:$4</definedName>
  </definedNames>
  <calcPr fullCalcOnLoad="1"/>
</workbook>
</file>

<file path=xl/sharedStrings.xml><?xml version="1.0" encoding="utf-8"?>
<sst xmlns="http://schemas.openxmlformats.org/spreadsheetml/2006/main" count="68" uniqueCount="61">
  <si>
    <t>Средства ГМР</t>
  </si>
  <si>
    <t>в том числе</t>
  </si>
  <si>
    <t>Програмные расходы, в т. ч.  по муниципальным программам:</t>
  </si>
  <si>
    <t>Современное образование в Гатчинском муниципальном районе, т.ч. по подпрограммам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</si>
  <si>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</si>
  <si>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</si>
  <si>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Развитие дополнительного образования</t>
  </si>
  <si>
    <t>Развитие кадрового потенциала</t>
  </si>
  <si>
    <t>ИТОГО</t>
  </si>
  <si>
    <t>Развитие мер социальной поддержки отдельных категорий граждан</t>
  </si>
  <si>
    <t>Совершенствование социальной поддержки семьи и детей</t>
  </si>
  <si>
    <t>Развитие физической культуры и спорта в Гатчинском муниципальном районе, в т.ч. по подпрограммам</t>
  </si>
  <si>
    <t>Развитие физической культуры и массового спорта</t>
  </si>
  <si>
    <t>Совершенствование системы подготовки спортивных сборных команд</t>
  </si>
  <si>
    <t>Оказание поддержки социально-ориентированным некоммерческим организациям, осуществляющим свою деятельность в сфере физической культуры и спорта</t>
  </si>
  <si>
    <t>Развитие культуры в Гатчинском муниципальном районе, в т.ч. по подпрограммам</t>
  </si>
  <si>
    <t>Сохранение и развитие дополнительного образования в сфере культуры</t>
  </si>
  <si>
    <t>Обеспечение доступа жителей и гостей Гатчинского муниципального района к культурным ценностям</t>
  </si>
  <si>
    <t>Развитие сферы туризма и рекреации Гатчинского муниципального района</t>
  </si>
  <si>
    <t>Создание условий для обеспечения определенных категорий граждан жилыми помещениями в Гатчинском муниципальном районе, в т.ч. по подпрограммам</t>
  </si>
  <si>
    <t>Поддержка граждан, в том числе молодежи, нуждающихся в улучшении жилищных условий</t>
  </si>
  <si>
    <t>Обеспечение жильем работников бюджетной сферы</t>
  </si>
  <si>
    <t>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</t>
  </si>
  <si>
    <t>Безопасность Гатчинского муниципального района, в т.ч. по подпрограммам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</si>
  <si>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</si>
  <si>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</si>
  <si>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Экологическая безопасность</t>
  </si>
  <si>
    <t>Стимулирование экономической активности в Гатчинском муниципальном районе, в т.ч. по подпрограммам</t>
  </si>
  <si>
    <t>Развитие и поддержка малого и среднего предпринимательства</t>
  </si>
  <si>
    <t>Содействие занятости граждан Гатчинского муниципального района, испытывающих трудности в поиске работы</t>
  </si>
  <si>
    <t>Развитие сельского хозяйства в Гатчинском муниципальном районе, в т.ч. по подпрограммам</t>
  </si>
  <si>
    <t>Содействие увеличению объемов производства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</si>
  <si>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</t>
  </si>
  <si>
    <t>Газоснабжение</t>
  </si>
  <si>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</si>
  <si>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</si>
  <si>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Эффективное управление финансами и оптимизация муниципального долга Гатчинского муниципального района,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</si>
  <si>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энергоэффективности, в т. ч. по подпрограммам</t>
  </si>
  <si>
    <t>Развитие и поддержка информационных технологий, обеспечивающих бюджетный процесс</t>
  </si>
  <si>
    <t>Устойчивое общественное развитие в Гатчинском муниципальном районе, в т.ч. по подпрограммам</t>
  </si>
  <si>
    <t>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</si>
  <si>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Развитие муниципальной информационной системы</t>
  </si>
  <si>
    <t>Общество и власть</t>
  </si>
  <si>
    <t>Социальная поддержка отдельных категорий граждан в Гатчинском муниципальном районе, в т.ч. по подпрограммам</t>
  </si>
  <si>
    <t>Средства федерального бюджета</t>
  </si>
  <si>
    <t xml:space="preserve">Патриотическое воспитание молодежи Гатчинского муниципального района </t>
  </si>
  <si>
    <t>Средства бюджета ЛО</t>
  </si>
  <si>
    <t>Сохранение и развитие народной культуры, искусства и самодеятельного творчества</t>
  </si>
  <si>
    <t>Борьба с борщевиком Сосновского</t>
  </si>
  <si>
    <t>Внебюджетные средства*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</si>
  <si>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</si>
  <si>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>Финансовое обеспечение реализации муниципальной программы "Современное образование в ГМР"</t>
  </si>
  <si>
    <t>Поддержка социально-ориентированных некоммерческих организаций, осуществляющих деятельность на территории  ГМР, в 2016-2017 гг.</t>
  </si>
  <si>
    <t>%  исполне ния</t>
  </si>
  <si>
    <t>Улучшение жилищных условий граждан, проживающих в сельской местности Гатчинского муниципального района, в том числе молодых семей и молодых специалистов</t>
  </si>
  <si>
    <t>ПЛАН на 2017 год (тыс. руб.)</t>
  </si>
  <si>
    <t>"Устойчивое развитие сельских территорий Гатчинского муниципального района на 2017 год (I этап)"</t>
  </si>
  <si>
    <t>Средства МО "Город Гатчина"</t>
  </si>
  <si>
    <t>ФАКТ за 2017 год (тыс. руб.)</t>
  </si>
  <si>
    <t>Исполнение бюджетных ассигнований на реализацию муниципальных программ Гатчинского муниципального района за январь - декабрь 2017 года</t>
  </si>
  <si>
    <t>Наименование программы/подпрограммы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</si>
</sst>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2" fontId="4" fillId="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/>
    </xf>
    <xf numFmtId="172" fontId="5" fillId="32" borderId="0" xfId="0" applyNumberFormat="1" applyFont="1" applyFill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172" fontId="5" fillId="0" borderId="0" xfId="0" applyNumberFormat="1" applyFont="1" applyFill="1" applyAlignment="1">
      <alignment vertical="center" wrapText="1"/>
    </xf>
    <xf numFmtId="172" fontId="4" fillId="0" borderId="0" xfId="0" applyNumberFormat="1" applyFont="1" applyFill="1" applyAlignment="1">
      <alignment vertical="center" wrapText="1"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left" vertical="center" wrapText="1"/>
    </xf>
    <xf numFmtId="49" fontId="9" fillId="4" borderId="15" xfId="0" applyNumberFormat="1" applyFont="1" applyFill="1" applyBorder="1" applyAlignment="1">
      <alignment horizontal="left" vertical="center" wrapText="1"/>
    </xf>
    <xf numFmtId="174" fontId="4" fillId="4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174" fontId="4" fillId="0" borderId="16" xfId="0" applyNumberFormat="1" applyFont="1" applyFill="1" applyBorder="1" applyAlignment="1">
      <alignment horizontal="center" vertical="center" wrapText="1"/>
    </xf>
    <xf numFmtId="173" fontId="10" fillId="0" borderId="15" xfId="0" applyNumberFormat="1" applyFont="1" applyFill="1" applyBorder="1" applyAlignment="1">
      <alignment horizontal="left" vertical="center" wrapText="1"/>
    </xf>
    <xf numFmtId="172" fontId="4" fillId="4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left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Fill="1" applyBorder="1" applyAlignment="1">
      <alignment horizontal="center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4" fontId="7" fillId="0" borderId="26" xfId="0" applyNumberFormat="1" applyFont="1" applyBorder="1" applyAlignment="1">
      <alignment horizontal="center" vertical="center" wrapText="1"/>
    </xf>
    <xf numFmtId="174" fontId="7" fillId="0" borderId="16" xfId="0" applyNumberFormat="1" applyFont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174" fontId="9" fillId="3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85"/>
  <sheetViews>
    <sheetView tabSelected="1" zoomScale="70" zoomScaleNormal="70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N5"/>
    </sheetView>
  </sheetViews>
  <sheetFormatPr defaultColWidth="9.140625" defaultRowHeight="12.75" outlineLevelRow="1"/>
  <cols>
    <col min="1" max="1" width="58.7109375" style="2" customWidth="1"/>
    <col min="2" max="2" width="14.140625" style="20" customWidth="1"/>
    <col min="3" max="3" width="12.28125" style="2" customWidth="1"/>
    <col min="4" max="4" width="12.140625" style="2" customWidth="1"/>
    <col min="5" max="5" width="10.8515625" style="2" customWidth="1"/>
    <col min="6" max="7" width="10.57421875" style="2" customWidth="1"/>
    <col min="8" max="8" width="13.57421875" style="20" customWidth="1"/>
    <col min="9" max="9" width="12.00390625" style="2" customWidth="1"/>
    <col min="10" max="10" width="11.57421875" style="2" customWidth="1"/>
    <col min="11" max="11" width="9.7109375" style="2" customWidth="1"/>
    <col min="12" max="13" width="11.57421875" style="2" customWidth="1"/>
    <col min="14" max="14" width="10.8515625" style="21" customWidth="1"/>
    <col min="15" max="15" width="11.421875" style="4" bestFit="1" customWidth="1"/>
    <col min="16" max="16" width="13.8515625" style="4" customWidth="1"/>
    <col min="17" max="16384" width="9.140625" style="4" customWidth="1"/>
  </cols>
  <sheetData>
    <row r="1" spans="1:14" ht="28.5" customHeight="1" thickBo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4.25" customHeight="1">
      <c r="A2" s="45" t="s">
        <v>60</v>
      </c>
      <c r="B2" s="44" t="s">
        <v>55</v>
      </c>
      <c r="C2" s="44"/>
      <c r="D2" s="44"/>
      <c r="E2" s="44"/>
      <c r="F2" s="44"/>
      <c r="G2" s="24"/>
      <c r="H2" s="47" t="s">
        <v>58</v>
      </c>
      <c r="I2" s="48"/>
      <c r="J2" s="48"/>
      <c r="K2" s="48"/>
      <c r="L2" s="48"/>
      <c r="M2" s="25"/>
      <c r="N2" s="50" t="s">
        <v>53</v>
      </c>
    </row>
    <row r="3" spans="1:14" ht="14.25" customHeight="1">
      <c r="A3" s="46"/>
      <c r="B3" s="49" t="s">
        <v>8</v>
      </c>
      <c r="C3" s="37" t="s">
        <v>1</v>
      </c>
      <c r="D3" s="38"/>
      <c r="E3" s="38"/>
      <c r="F3" s="39"/>
      <c r="G3" s="12"/>
      <c r="H3" s="49" t="s">
        <v>8</v>
      </c>
      <c r="I3" s="40" t="s">
        <v>1</v>
      </c>
      <c r="J3" s="41"/>
      <c r="K3" s="41"/>
      <c r="L3" s="42"/>
      <c r="M3" s="13"/>
      <c r="N3" s="51"/>
    </row>
    <row r="4" spans="1:14" ht="35.25" customHeight="1">
      <c r="A4" s="46"/>
      <c r="B4" s="49"/>
      <c r="C4" s="1" t="s">
        <v>0</v>
      </c>
      <c r="D4" s="9" t="s">
        <v>46</v>
      </c>
      <c r="E4" s="1" t="s">
        <v>44</v>
      </c>
      <c r="F4" s="1" t="s">
        <v>49</v>
      </c>
      <c r="G4" s="1" t="s">
        <v>57</v>
      </c>
      <c r="H4" s="49"/>
      <c r="I4" s="1" t="s">
        <v>0</v>
      </c>
      <c r="J4" s="9" t="s">
        <v>46</v>
      </c>
      <c r="K4" s="1" t="s">
        <v>44</v>
      </c>
      <c r="L4" s="1" t="s">
        <v>49</v>
      </c>
      <c r="M4" s="1" t="s">
        <v>57</v>
      </c>
      <c r="N4" s="51"/>
    </row>
    <row r="5" spans="1:16" ht="41.25" customHeight="1">
      <c r="A5" s="26" t="s">
        <v>2</v>
      </c>
      <c r="B5" s="52">
        <f>C5+D5+E5+F5+G5</f>
        <v>5082503.01</v>
      </c>
      <c r="C5" s="52">
        <f>C6+C12+C15+C19+C24+C29+C33+C36+C39+C45+C48</f>
        <v>1561786.8399999999</v>
      </c>
      <c r="D5" s="52">
        <f>D6+D12+D15+D19+D24+D29+D33+D36+D39+D45+D48</f>
        <v>3421701.56</v>
      </c>
      <c r="E5" s="52">
        <f>E6+E12+E15+E19+E24+E29+E33+E36+E39+E45+E48</f>
        <v>34185.81</v>
      </c>
      <c r="F5" s="52">
        <f>F6+F12+F15+F19+F24+F29+F33+F36+F39+F45+F48</f>
        <v>64828.8</v>
      </c>
      <c r="G5" s="52">
        <f>G6+G12+G15+G19+G24+G29+G33+G36+G39+G45+G48</f>
        <v>0</v>
      </c>
      <c r="H5" s="52">
        <f>I5+J5+K5+L5+M5</f>
        <v>5036761.665999999</v>
      </c>
      <c r="I5" s="52">
        <f>I6+I12+I15+I19+I24+I29+I33+I36+I39+I45+I48</f>
        <v>1545813.4659999998</v>
      </c>
      <c r="J5" s="52">
        <f>J6+J12+J15+J19+J24+J29+J33+J36+J39+J45+J48</f>
        <v>3394057.98</v>
      </c>
      <c r="K5" s="52">
        <f>K6+K12+K15+K19+K24+K29+K33+K36+K39+K45+K48</f>
        <v>32799.62</v>
      </c>
      <c r="L5" s="52">
        <f>L6+L12+L15+L19+L24+L29+L33+L36+L39+L45+L48</f>
        <v>64090.6</v>
      </c>
      <c r="M5" s="52">
        <f>M6+M12+M15+M19+M24+M29+M33+M36+M39+M45+M48</f>
        <v>0</v>
      </c>
      <c r="N5" s="53">
        <f aca="true" t="shared" si="0" ref="N5:N26">H5/B5*100</f>
        <v>99.10002327770387</v>
      </c>
      <c r="O5" s="5"/>
      <c r="P5" s="5"/>
    </row>
    <row r="6" spans="1:15" ht="39.75" customHeight="1">
      <c r="A6" s="27" t="s">
        <v>3</v>
      </c>
      <c r="B6" s="7">
        <f>SUM(B7:B11)</f>
        <v>3573268.1999999997</v>
      </c>
      <c r="C6" s="7">
        <f>SUM(C7:C11)</f>
        <v>1072802.7</v>
      </c>
      <c r="D6" s="14">
        <f>SUM(D7:D11)</f>
        <v>2498450.3</v>
      </c>
      <c r="E6" s="7">
        <f>SUM(E7:E11)</f>
        <v>2015.2</v>
      </c>
      <c r="F6" s="7">
        <f aca="true" t="shared" si="1" ref="F6:L6">SUM(F7:F11)</f>
        <v>0</v>
      </c>
      <c r="G6" s="7">
        <f>G7+G8+G9+G10+G11</f>
        <v>0</v>
      </c>
      <c r="H6" s="7">
        <f t="shared" si="1"/>
        <v>3568223.1</v>
      </c>
      <c r="I6" s="7">
        <f t="shared" si="1"/>
        <v>1070421.7</v>
      </c>
      <c r="J6" s="14">
        <f t="shared" si="1"/>
        <v>2495786.1999999997</v>
      </c>
      <c r="K6" s="7">
        <f t="shared" si="1"/>
        <v>2015.2</v>
      </c>
      <c r="L6" s="7">
        <f t="shared" si="1"/>
        <v>0</v>
      </c>
      <c r="M6" s="7">
        <f>M7+M8+M9+M10+M11</f>
        <v>0</v>
      </c>
      <c r="N6" s="28">
        <f t="shared" si="0"/>
        <v>99.85880992644213</v>
      </c>
      <c r="O6" s="5"/>
    </row>
    <row r="7" spans="1:16" ht="24.75" customHeight="1">
      <c r="A7" s="29" t="s">
        <v>4</v>
      </c>
      <c r="B7" s="22">
        <f>SUM(C7:D7:E7:F7)</f>
        <v>1587782.2</v>
      </c>
      <c r="C7" s="23">
        <v>448687.2</v>
      </c>
      <c r="D7" s="23">
        <v>1139095</v>
      </c>
      <c r="E7" s="23"/>
      <c r="F7" s="23"/>
      <c r="G7" s="23">
        <v>0</v>
      </c>
      <c r="H7" s="22">
        <f>I7+J7+K7</f>
        <v>1585594.7</v>
      </c>
      <c r="I7" s="23">
        <v>448687.2</v>
      </c>
      <c r="J7" s="23">
        <v>1136907.5</v>
      </c>
      <c r="K7" s="23"/>
      <c r="L7" s="23"/>
      <c r="M7" s="23"/>
      <c r="N7" s="30">
        <f t="shared" si="0"/>
        <v>99.86222921506489</v>
      </c>
      <c r="O7" s="5"/>
      <c r="P7" s="5"/>
    </row>
    <row r="8" spans="1:16" ht="36" customHeight="1">
      <c r="A8" s="29" t="s">
        <v>5</v>
      </c>
      <c r="B8" s="22">
        <f>SUM(C8:D8:E8:F8)</f>
        <v>1627901.9999999998</v>
      </c>
      <c r="C8" s="23">
        <v>314651.9</v>
      </c>
      <c r="D8" s="23">
        <v>1311234.9</v>
      </c>
      <c r="E8" s="23">
        <v>2015.2</v>
      </c>
      <c r="F8" s="23"/>
      <c r="G8" s="23">
        <v>0</v>
      </c>
      <c r="H8" s="22">
        <f>I8+J8+K8</f>
        <v>1627408.0999999999</v>
      </c>
      <c r="I8" s="23">
        <v>314634.6</v>
      </c>
      <c r="J8" s="23">
        <v>1310758.3</v>
      </c>
      <c r="K8" s="23">
        <v>2015.2</v>
      </c>
      <c r="L8" s="23"/>
      <c r="M8" s="23"/>
      <c r="N8" s="30">
        <f t="shared" si="0"/>
        <v>99.96966033581874</v>
      </c>
      <c r="O8" s="11"/>
      <c r="P8" s="5"/>
    </row>
    <row r="9" spans="1:16" ht="27.75" customHeight="1">
      <c r="A9" s="29" t="s">
        <v>6</v>
      </c>
      <c r="B9" s="22">
        <f>SUM(C9:D9:E9:F9)</f>
        <v>276159.5</v>
      </c>
      <c r="C9" s="23">
        <v>273120.7</v>
      </c>
      <c r="D9" s="23">
        <v>3038.8</v>
      </c>
      <c r="E9" s="23"/>
      <c r="F9" s="23"/>
      <c r="G9" s="23">
        <v>0</v>
      </c>
      <c r="H9" s="22">
        <f>I9+J9</f>
        <v>273795.89999999997</v>
      </c>
      <c r="I9" s="23">
        <v>270757.1</v>
      </c>
      <c r="J9" s="23">
        <v>3038.8</v>
      </c>
      <c r="K9" s="23"/>
      <c r="L9" s="23"/>
      <c r="M9" s="23"/>
      <c r="N9" s="30">
        <f t="shared" si="0"/>
        <v>99.1441178014879</v>
      </c>
      <c r="O9" s="5"/>
      <c r="P9" s="5"/>
    </row>
    <row r="10" spans="1:16" s="6" customFormat="1" ht="30.75" customHeight="1">
      <c r="A10" s="29" t="s">
        <v>7</v>
      </c>
      <c r="B10" s="22">
        <f>SUM(C10:D10:E10:F10)</f>
        <v>1811.7</v>
      </c>
      <c r="C10" s="23">
        <v>1571.7</v>
      </c>
      <c r="D10" s="23">
        <v>240</v>
      </c>
      <c r="E10" s="23"/>
      <c r="F10" s="23"/>
      <c r="G10" s="23">
        <v>0</v>
      </c>
      <c r="H10" s="22">
        <f>SUM(I10:J10)</f>
        <v>1811.7</v>
      </c>
      <c r="I10" s="23">
        <v>1571.7</v>
      </c>
      <c r="J10" s="23">
        <v>240</v>
      </c>
      <c r="K10" s="23"/>
      <c r="L10" s="23"/>
      <c r="M10" s="23"/>
      <c r="N10" s="30">
        <f t="shared" si="0"/>
        <v>100</v>
      </c>
      <c r="O10" s="5"/>
      <c r="P10" s="5"/>
    </row>
    <row r="11" spans="1:16" ht="41.25" customHeight="1" outlineLevel="1">
      <c r="A11" s="29" t="s">
        <v>51</v>
      </c>
      <c r="B11" s="22">
        <f>SUM(C11:D11:E11:F11)</f>
        <v>79612.79999999999</v>
      </c>
      <c r="C11" s="23">
        <v>34771.2</v>
      </c>
      <c r="D11" s="23">
        <v>44841.6</v>
      </c>
      <c r="E11" s="23"/>
      <c r="F11" s="23"/>
      <c r="G11" s="23">
        <v>0</v>
      </c>
      <c r="H11" s="22">
        <f>SUM(I11:J11)</f>
        <v>79612.7</v>
      </c>
      <c r="I11" s="23">
        <v>34771.1</v>
      </c>
      <c r="J11" s="23">
        <v>44841.6</v>
      </c>
      <c r="K11" s="23"/>
      <c r="L11" s="23"/>
      <c r="M11" s="23"/>
      <c r="N11" s="30">
        <f t="shared" si="0"/>
        <v>99.99987439205758</v>
      </c>
      <c r="O11" s="15"/>
      <c r="P11" s="5"/>
    </row>
    <row r="12" spans="1:15" ht="57" customHeight="1" outlineLevel="1">
      <c r="A12" s="27" t="s">
        <v>43</v>
      </c>
      <c r="B12" s="7">
        <f aca="true" t="shared" si="2" ref="B12:L12">SUM(B13:B14)</f>
        <v>450431.9</v>
      </c>
      <c r="C12" s="7">
        <f t="shared" si="2"/>
        <v>69227.70000000001</v>
      </c>
      <c r="D12" s="14">
        <f t="shared" si="2"/>
        <v>319649.1</v>
      </c>
      <c r="E12" s="7">
        <f t="shared" si="2"/>
        <v>1626.3</v>
      </c>
      <c r="F12" s="7">
        <f t="shared" si="2"/>
        <v>59928.8</v>
      </c>
      <c r="G12" s="7">
        <f>G13+G14</f>
        <v>0</v>
      </c>
      <c r="H12" s="7">
        <f t="shared" si="2"/>
        <v>445352.33999999997</v>
      </c>
      <c r="I12" s="7">
        <f t="shared" si="2"/>
        <v>66854.9</v>
      </c>
      <c r="J12" s="14">
        <f t="shared" si="2"/>
        <v>317243.04</v>
      </c>
      <c r="K12" s="7">
        <f t="shared" si="2"/>
        <v>1626.3</v>
      </c>
      <c r="L12" s="7">
        <f t="shared" si="2"/>
        <v>59628.1</v>
      </c>
      <c r="M12" s="7">
        <f>M13+M14</f>
        <v>0</v>
      </c>
      <c r="N12" s="28">
        <f t="shared" si="0"/>
        <v>98.87229123869778</v>
      </c>
      <c r="O12" s="16"/>
    </row>
    <row r="13" spans="1:15" ht="33" customHeight="1" outlineLevel="1">
      <c r="A13" s="29" t="s">
        <v>9</v>
      </c>
      <c r="B13" s="22">
        <f>SUM(C13:D13:E13:F13)</f>
        <v>360356.3</v>
      </c>
      <c r="C13" s="23">
        <v>66233.6</v>
      </c>
      <c r="D13" s="23">
        <v>234193.9</v>
      </c>
      <c r="E13" s="23"/>
      <c r="F13" s="23">
        <v>59928.8</v>
      </c>
      <c r="G13" s="23">
        <v>0</v>
      </c>
      <c r="H13" s="22">
        <f>SUM(I13:J13:K13:L13)</f>
        <v>358092.74</v>
      </c>
      <c r="I13" s="23">
        <v>65026.9</v>
      </c>
      <c r="J13" s="23">
        <v>233437.74</v>
      </c>
      <c r="K13" s="23"/>
      <c r="L13" s="23">
        <v>59628.1</v>
      </c>
      <c r="M13" s="23"/>
      <c r="N13" s="30">
        <f t="shared" si="0"/>
        <v>99.37185502237647</v>
      </c>
      <c r="O13" s="16"/>
    </row>
    <row r="14" spans="1:15" s="6" customFormat="1" ht="34.5" customHeight="1">
      <c r="A14" s="29" t="s">
        <v>10</v>
      </c>
      <c r="B14" s="22">
        <f>SUM(C14:D14:E14)</f>
        <v>90075.6</v>
      </c>
      <c r="C14" s="23">
        <v>2994.1</v>
      </c>
      <c r="D14" s="23">
        <f>85345.5+109.7</f>
        <v>85455.2</v>
      </c>
      <c r="E14" s="23">
        <v>1626.3</v>
      </c>
      <c r="F14" s="23"/>
      <c r="G14" s="23">
        <v>0</v>
      </c>
      <c r="H14" s="22">
        <f>SUM(I14:J14:K14)</f>
        <v>87259.6</v>
      </c>
      <c r="I14" s="23">
        <v>1828</v>
      </c>
      <c r="J14" s="23">
        <v>83805.3</v>
      </c>
      <c r="K14" s="23">
        <v>1626.3</v>
      </c>
      <c r="L14" s="23"/>
      <c r="M14" s="23"/>
      <c r="N14" s="30">
        <f t="shared" si="0"/>
        <v>96.87373717188673</v>
      </c>
      <c r="O14" s="17"/>
    </row>
    <row r="15" spans="1:15" ht="50.25" customHeight="1">
      <c r="A15" s="27" t="s">
        <v>11</v>
      </c>
      <c r="B15" s="7">
        <f aca="true" t="shared" si="3" ref="B15:L15">SUM(B16:B18)</f>
        <v>16206.900000000001</v>
      </c>
      <c r="C15" s="7">
        <f t="shared" si="3"/>
        <v>16206.900000000001</v>
      </c>
      <c r="D15" s="14">
        <f t="shared" si="3"/>
        <v>0</v>
      </c>
      <c r="E15" s="7">
        <f t="shared" si="3"/>
        <v>0</v>
      </c>
      <c r="F15" s="7">
        <f t="shared" si="3"/>
        <v>0</v>
      </c>
      <c r="G15" s="7">
        <f>G16+G17+G18</f>
        <v>0</v>
      </c>
      <c r="H15" s="7">
        <f t="shared" si="3"/>
        <v>14258.699999999999</v>
      </c>
      <c r="I15" s="7">
        <f t="shared" si="3"/>
        <v>14258.699999999999</v>
      </c>
      <c r="J15" s="14">
        <f t="shared" si="3"/>
        <v>0</v>
      </c>
      <c r="K15" s="7">
        <f t="shared" si="3"/>
        <v>0</v>
      </c>
      <c r="L15" s="7">
        <f t="shared" si="3"/>
        <v>0</v>
      </c>
      <c r="M15" s="7">
        <f>M16+M17+M18</f>
        <v>0</v>
      </c>
      <c r="N15" s="28">
        <f t="shared" si="0"/>
        <v>87.97919404697998</v>
      </c>
      <c r="O15" s="5"/>
    </row>
    <row r="16" spans="1:15" ht="33.75" customHeight="1" outlineLevel="1">
      <c r="A16" s="29" t="s">
        <v>12</v>
      </c>
      <c r="B16" s="22">
        <f>SUM(C16:D16)</f>
        <v>5604.2</v>
      </c>
      <c r="C16" s="23">
        <v>5604.2</v>
      </c>
      <c r="D16" s="23">
        <v>0</v>
      </c>
      <c r="E16" s="23">
        <v>0</v>
      </c>
      <c r="F16" s="23">
        <v>0</v>
      </c>
      <c r="G16" s="23">
        <v>0</v>
      </c>
      <c r="H16" s="22">
        <f>SUM(I16:J16)</f>
        <v>5101.9</v>
      </c>
      <c r="I16" s="23">
        <v>5101.9</v>
      </c>
      <c r="J16" s="23">
        <v>0</v>
      </c>
      <c r="K16" s="23">
        <v>0</v>
      </c>
      <c r="L16" s="23">
        <v>0</v>
      </c>
      <c r="M16" s="23">
        <v>0</v>
      </c>
      <c r="N16" s="30">
        <f t="shared" si="0"/>
        <v>91.03707933335711</v>
      </c>
      <c r="O16" s="5"/>
    </row>
    <row r="17" spans="1:15" ht="42" customHeight="1" outlineLevel="1">
      <c r="A17" s="29" t="s">
        <v>13</v>
      </c>
      <c r="B17" s="22">
        <f>SUM(C17:D17)</f>
        <v>10002.7</v>
      </c>
      <c r="C17" s="23">
        <v>10002.7</v>
      </c>
      <c r="D17" s="23">
        <v>0</v>
      </c>
      <c r="E17" s="23">
        <v>0</v>
      </c>
      <c r="F17" s="23">
        <v>0</v>
      </c>
      <c r="G17" s="23">
        <v>0</v>
      </c>
      <c r="H17" s="22">
        <f>SUM(I17:J17)</f>
        <v>8556.8</v>
      </c>
      <c r="I17" s="23">
        <v>8556.8</v>
      </c>
      <c r="J17" s="23">
        <v>0</v>
      </c>
      <c r="K17" s="23">
        <v>0</v>
      </c>
      <c r="L17" s="23">
        <v>0</v>
      </c>
      <c r="M17" s="23">
        <v>0</v>
      </c>
      <c r="N17" s="30">
        <f t="shared" si="0"/>
        <v>85.5449028762234</v>
      </c>
      <c r="O17" s="11"/>
    </row>
    <row r="18" spans="1:15" ht="76.5" customHeight="1" outlineLevel="1">
      <c r="A18" s="31" t="s">
        <v>14</v>
      </c>
      <c r="B18" s="22">
        <f>SUM(C18:D18)</f>
        <v>600</v>
      </c>
      <c r="C18" s="23">
        <v>600</v>
      </c>
      <c r="D18" s="23">
        <v>0</v>
      </c>
      <c r="E18" s="23">
        <v>0</v>
      </c>
      <c r="F18" s="23">
        <v>0</v>
      </c>
      <c r="G18" s="23">
        <v>0</v>
      </c>
      <c r="H18" s="22">
        <f>SUM(I18:J18)</f>
        <v>600</v>
      </c>
      <c r="I18" s="23">
        <v>600</v>
      </c>
      <c r="J18" s="23">
        <v>0</v>
      </c>
      <c r="K18" s="23">
        <v>0</v>
      </c>
      <c r="L18" s="23">
        <v>0</v>
      </c>
      <c r="M18" s="23">
        <v>0</v>
      </c>
      <c r="N18" s="30">
        <f t="shared" si="0"/>
        <v>100</v>
      </c>
      <c r="O18" s="5"/>
    </row>
    <row r="19" spans="1:15" ht="45.75" customHeight="1" outlineLevel="1">
      <c r="A19" s="27" t="s">
        <v>15</v>
      </c>
      <c r="B19" s="7">
        <f aca="true" t="shared" si="4" ref="B19:L19">SUM(B20:B23)</f>
        <v>275270.73000000004</v>
      </c>
      <c r="C19" s="7">
        <f t="shared" si="4"/>
        <v>271423.39</v>
      </c>
      <c r="D19" s="14">
        <f t="shared" si="4"/>
        <v>3847.3399999999997</v>
      </c>
      <c r="E19" s="7">
        <f t="shared" si="4"/>
        <v>0</v>
      </c>
      <c r="F19" s="7">
        <f t="shared" si="4"/>
        <v>0</v>
      </c>
      <c r="G19" s="7">
        <f>G20+G21+G22+G23</f>
        <v>0</v>
      </c>
      <c r="H19" s="7">
        <f t="shared" si="4"/>
        <v>275268.73000000004</v>
      </c>
      <c r="I19" s="7">
        <f t="shared" si="4"/>
        <v>271421.39</v>
      </c>
      <c r="J19" s="14">
        <f t="shared" si="4"/>
        <v>3847.3399999999997</v>
      </c>
      <c r="K19" s="7">
        <f t="shared" si="4"/>
        <v>0</v>
      </c>
      <c r="L19" s="7">
        <f t="shared" si="4"/>
        <v>0</v>
      </c>
      <c r="M19" s="7">
        <f>M20+M21+M22+M23</f>
        <v>0</v>
      </c>
      <c r="N19" s="32">
        <f t="shared" si="0"/>
        <v>99.99927344254871</v>
      </c>
      <c r="O19" s="5"/>
    </row>
    <row r="20" spans="1:15" ht="34.5" customHeight="1" outlineLevel="1">
      <c r="A20" s="29" t="s">
        <v>47</v>
      </c>
      <c r="B20" s="22">
        <f>SUM(C20:D20:E20:F20)</f>
        <v>11113</v>
      </c>
      <c r="C20" s="23">
        <v>7266.3</v>
      </c>
      <c r="D20" s="23">
        <v>3846.7</v>
      </c>
      <c r="E20" s="23"/>
      <c r="F20" s="23"/>
      <c r="G20" s="23"/>
      <c r="H20" s="22">
        <f>SUM(I20:J20:K20)</f>
        <v>11113</v>
      </c>
      <c r="I20" s="23">
        <v>7266.3</v>
      </c>
      <c r="J20" s="23">
        <v>3846.7</v>
      </c>
      <c r="K20" s="23"/>
      <c r="L20" s="23"/>
      <c r="M20" s="23"/>
      <c r="N20" s="30">
        <f t="shared" si="0"/>
        <v>100</v>
      </c>
      <c r="O20" s="18"/>
    </row>
    <row r="21" spans="1:14" ht="32.25" customHeight="1">
      <c r="A21" s="29" t="s">
        <v>16</v>
      </c>
      <c r="B21" s="22">
        <f>SUM(C21:D21:E21:F21)</f>
        <v>226466.03000000003</v>
      </c>
      <c r="C21" s="23">
        <v>226465.39</v>
      </c>
      <c r="D21" s="23">
        <v>0.64</v>
      </c>
      <c r="E21" s="23"/>
      <c r="F21" s="23"/>
      <c r="G21" s="23"/>
      <c r="H21" s="22">
        <f>SUM(I21:J21:K21)</f>
        <v>226466.03000000003</v>
      </c>
      <c r="I21" s="23">
        <v>226465.39</v>
      </c>
      <c r="J21" s="23">
        <v>0.64</v>
      </c>
      <c r="K21" s="23"/>
      <c r="L21" s="23"/>
      <c r="M21" s="23"/>
      <c r="N21" s="30">
        <f t="shared" si="0"/>
        <v>100</v>
      </c>
    </row>
    <row r="22" spans="1:14" ht="44.25" customHeight="1" outlineLevel="1">
      <c r="A22" s="29" t="s">
        <v>17</v>
      </c>
      <c r="B22" s="22">
        <f>C22+D22+E22+G22</f>
        <v>36240.2</v>
      </c>
      <c r="C22" s="23">
        <v>36240.2</v>
      </c>
      <c r="D22" s="23"/>
      <c r="E22" s="23"/>
      <c r="F22" s="23"/>
      <c r="G22" s="23"/>
      <c r="H22" s="22">
        <f>I22+J22+K22+M22</f>
        <v>36238.2</v>
      </c>
      <c r="I22" s="23">
        <v>36238.2</v>
      </c>
      <c r="J22" s="23"/>
      <c r="K22" s="23"/>
      <c r="L22" s="23"/>
      <c r="M22" s="23"/>
      <c r="N22" s="30">
        <f t="shared" si="0"/>
        <v>99.99448126665968</v>
      </c>
    </row>
    <row r="23" spans="1:14" ht="33.75" customHeight="1" outlineLevel="1">
      <c r="A23" s="29" t="s">
        <v>18</v>
      </c>
      <c r="B23" s="22">
        <f>SUM(C23:D23:E23:F23)</f>
        <v>1451.5</v>
      </c>
      <c r="C23" s="23">
        <v>1451.5</v>
      </c>
      <c r="D23" s="23"/>
      <c r="E23" s="23"/>
      <c r="F23" s="23"/>
      <c r="G23" s="23"/>
      <c r="H23" s="22">
        <f>SUM(I23:J23:K23)</f>
        <v>1451.5</v>
      </c>
      <c r="I23" s="23">
        <v>1451.5</v>
      </c>
      <c r="J23" s="23"/>
      <c r="K23" s="23"/>
      <c r="L23" s="23"/>
      <c r="M23" s="23"/>
      <c r="N23" s="30">
        <f t="shared" si="0"/>
        <v>100</v>
      </c>
    </row>
    <row r="24" spans="1:14" ht="72" customHeight="1">
      <c r="A24" s="27" t="s">
        <v>19</v>
      </c>
      <c r="B24" s="7">
        <f>SUM(B25:B28)</f>
        <v>139285.36</v>
      </c>
      <c r="C24" s="7">
        <f>SUM(C25:C28)</f>
        <v>14859.82</v>
      </c>
      <c r="D24" s="14">
        <f>SUM(D25:D28)</f>
        <v>119180.13</v>
      </c>
      <c r="E24" s="7">
        <f>SUM(E25:E28)</f>
        <v>5245.410000000001</v>
      </c>
      <c r="F24" s="7">
        <f>SUM(F25:F28)</f>
        <v>0</v>
      </c>
      <c r="G24" s="7">
        <f>G25+G26+G27+G28</f>
        <v>0</v>
      </c>
      <c r="H24" s="7">
        <f>SUM(H25:H28)</f>
        <v>134839.65999999997</v>
      </c>
      <c r="I24" s="7">
        <f>SUM(I25:I28)</f>
        <v>14789.04</v>
      </c>
      <c r="J24" s="14">
        <f>SUM(J25:J28)</f>
        <v>116191.4</v>
      </c>
      <c r="K24" s="7">
        <f>SUM(K25:K28)</f>
        <v>3859.22</v>
      </c>
      <c r="L24" s="7">
        <f>SUM(L25:L28)</f>
        <v>0</v>
      </c>
      <c r="M24" s="7">
        <f>M25+M26+M27+M28</f>
        <v>0</v>
      </c>
      <c r="N24" s="28">
        <f t="shared" si="0"/>
        <v>96.8082072660041</v>
      </c>
    </row>
    <row r="25" spans="1:14" ht="49.5" customHeight="1" outlineLevel="1">
      <c r="A25" s="31" t="s">
        <v>20</v>
      </c>
      <c r="B25" s="22">
        <f>SUM(C25:D25:E25:F25)</f>
        <v>55909.21</v>
      </c>
      <c r="C25" s="23">
        <v>859.82</v>
      </c>
      <c r="D25" s="23">
        <v>54492.29</v>
      </c>
      <c r="E25" s="23">
        <v>557.1</v>
      </c>
      <c r="F25" s="23"/>
      <c r="G25" s="23"/>
      <c r="H25" s="22">
        <f>SUM(I25:K25)</f>
        <v>53750.74</v>
      </c>
      <c r="I25" s="23">
        <v>789.04</v>
      </c>
      <c r="J25" s="23">
        <v>52404.6</v>
      </c>
      <c r="K25" s="23">
        <v>557.1</v>
      </c>
      <c r="L25" s="23"/>
      <c r="M25" s="23"/>
      <c r="N25" s="30">
        <f t="shared" si="0"/>
        <v>96.13933017476012</v>
      </c>
    </row>
    <row r="26" spans="1:14" ht="31.5" customHeight="1" outlineLevel="1">
      <c r="A26" s="31" t="s">
        <v>21</v>
      </c>
      <c r="B26" s="22">
        <f>SUM(C26:D26:E26:F26)</f>
        <v>14000</v>
      </c>
      <c r="C26" s="23">
        <v>14000</v>
      </c>
      <c r="D26" s="23"/>
      <c r="E26" s="23"/>
      <c r="F26" s="23"/>
      <c r="G26" s="23"/>
      <c r="H26" s="22">
        <f>SUM(I26:K26)</f>
        <v>14000</v>
      </c>
      <c r="I26" s="23">
        <v>14000</v>
      </c>
      <c r="J26" s="23"/>
      <c r="K26" s="23"/>
      <c r="L26" s="23"/>
      <c r="M26" s="23"/>
      <c r="N26" s="30">
        <f t="shared" si="0"/>
        <v>100</v>
      </c>
    </row>
    <row r="27" spans="1:14" ht="72.75" customHeight="1" outlineLevel="1">
      <c r="A27" s="31" t="s">
        <v>54</v>
      </c>
      <c r="B27" s="22"/>
      <c r="C27" s="23"/>
      <c r="D27" s="23"/>
      <c r="E27" s="23"/>
      <c r="F27" s="23"/>
      <c r="G27" s="23"/>
      <c r="H27" s="22"/>
      <c r="I27" s="23"/>
      <c r="J27" s="23"/>
      <c r="K27" s="23"/>
      <c r="L27" s="23"/>
      <c r="M27" s="23"/>
      <c r="N27" s="30"/>
    </row>
    <row r="28" spans="1:14" ht="74.25" customHeight="1">
      <c r="A28" s="31" t="s">
        <v>22</v>
      </c>
      <c r="B28" s="22">
        <f>SUM(C28:D28:E28:F28)</f>
        <v>69376.15</v>
      </c>
      <c r="C28" s="23"/>
      <c r="D28" s="23">
        <v>64687.84</v>
      </c>
      <c r="E28" s="23">
        <v>4688.31</v>
      </c>
      <c r="F28" s="23"/>
      <c r="G28" s="23"/>
      <c r="H28" s="22">
        <f>SUM(I28:J28:K28:L28)</f>
        <v>67088.92</v>
      </c>
      <c r="I28" s="23"/>
      <c r="J28" s="23">
        <v>63786.8</v>
      </c>
      <c r="K28" s="23">
        <v>3302.12</v>
      </c>
      <c r="L28" s="23"/>
      <c r="M28" s="23"/>
      <c r="N28" s="30">
        <f aca="true" t="shared" si="5" ref="N28:N53">H28/B28*100</f>
        <v>96.7031465424357</v>
      </c>
    </row>
    <row r="29" spans="1:15" ht="48.75" customHeight="1" outlineLevel="1">
      <c r="A29" s="27" t="s">
        <v>23</v>
      </c>
      <c r="B29" s="7">
        <f aca="true" t="shared" si="6" ref="B29:L29">SUM(B30:B32)</f>
        <v>5240</v>
      </c>
      <c r="C29" s="7">
        <f t="shared" si="6"/>
        <v>5240</v>
      </c>
      <c r="D29" s="14">
        <f t="shared" si="6"/>
        <v>0</v>
      </c>
      <c r="E29" s="7">
        <f t="shared" si="6"/>
        <v>0</v>
      </c>
      <c r="F29" s="7">
        <f t="shared" si="6"/>
        <v>0</v>
      </c>
      <c r="G29" s="7">
        <f>G30+G31+G32</f>
        <v>0</v>
      </c>
      <c r="H29" s="7">
        <f t="shared" si="6"/>
        <v>5153.326000000001</v>
      </c>
      <c r="I29" s="7">
        <f t="shared" si="6"/>
        <v>5153.326000000001</v>
      </c>
      <c r="J29" s="14">
        <f t="shared" si="6"/>
        <v>0</v>
      </c>
      <c r="K29" s="7">
        <f t="shared" si="6"/>
        <v>0</v>
      </c>
      <c r="L29" s="7">
        <f t="shared" si="6"/>
        <v>0</v>
      </c>
      <c r="M29" s="7">
        <f>M30+M31+M32</f>
        <v>0</v>
      </c>
      <c r="N29" s="28">
        <f t="shared" si="5"/>
        <v>98.34591603053437</v>
      </c>
      <c r="O29" s="10"/>
    </row>
    <row r="30" spans="1:14" ht="31.5" customHeight="1" outlineLevel="1">
      <c r="A30" s="29" t="s">
        <v>24</v>
      </c>
      <c r="B30" s="22">
        <f>SUM(C30:D30)</f>
        <v>4590</v>
      </c>
      <c r="C30" s="23">
        <v>4590</v>
      </c>
      <c r="D30" s="23"/>
      <c r="E30" s="23"/>
      <c r="F30" s="23"/>
      <c r="G30" s="23"/>
      <c r="H30" s="22">
        <f>SUM(I30:J30)</f>
        <v>4586.091</v>
      </c>
      <c r="I30" s="23">
        <v>4586.091</v>
      </c>
      <c r="J30" s="23"/>
      <c r="K30" s="23"/>
      <c r="L30" s="23"/>
      <c r="M30" s="23"/>
      <c r="N30" s="30">
        <f t="shared" si="5"/>
        <v>99.9148366013072</v>
      </c>
    </row>
    <row r="31" spans="1:14" ht="105" customHeight="1" outlineLevel="1">
      <c r="A31" s="31" t="s">
        <v>25</v>
      </c>
      <c r="B31" s="22">
        <f>SUM(C31:D31)</f>
        <v>550</v>
      </c>
      <c r="C31" s="23">
        <v>550</v>
      </c>
      <c r="D31" s="23"/>
      <c r="E31" s="23"/>
      <c r="F31" s="23"/>
      <c r="G31" s="23"/>
      <c r="H31" s="22">
        <f>SUM(I31:J31)</f>
        <v>467.243</v>
      </c>
      <c r="I31" s="23">
        <v>467.243</v>
      </c>
      <c r="J31" s="23"/>
      <c r="K31" s="23"/>
      <c r="L31" s="23"/>
      <c r="M31" s="23"/>
      <c r="N31" s="30">
        <f t="shared" si="5"/>
        <v>84.95327272727272</v>
      </c>
    </row>
    <row r="32" spans="1:14" ht="22.5" customHeight="1" outlineLevel="1">
      <c r="A32" s="29" t="s">
        <v>26</v>
      </c>
      <c r="B32" s="22">
        <f>SUM(C32:D32)</f>
        <v>100</v>
      </c>
      <c r="C32" s="23">
        <v>100</v>
      </c>
      <c r="D32" s="23"/>
      <c r="E32" s="23"/>
      <c r="F32" s="23"/>
      <c r="G32" s="23"/>
      <c r="H32" s="22">
        <f>SUM(I32:J32)</f>
        <v>99.992</v>
      </c>
      <c r="I32" s="23">
        <v>99.992</v>
      </c>
      <c r="J32" s="23"/>
      <c r="K32" s="23"/>
      <c r="L32" s="23"/>
      <c r="M32" s="23"/>
      <c r="N32" s="30">
        <f t="shared" si="5"/>
        <v>99.992</v>
      </c>
    </row>
    <row r="33" spans="1:14" ht="46.5" customHeight="1">
      <c r="A33" s="27" t="s">
        <v>27</v>
      </c>
      <c r="B33" s="7">
        <f aca="true" t="shared" si="7" ref="B33:L33">SUM(B34:B35)</f>
        <v>5396.77</v>
      </c>
      <c r="C33" s="7">
        <f t="shared" si="7"/>
        <v>3325.8</v>
      </c>
      <c r="D33" s="14">
        <f t="shared" si="7"/>
        <v>2070.97</v>
      </c>
      <c r="E33" s="7">
        <f t="shared" si="7"/>
        <v>0</v>
      </c>
      <c r="F33" s="7">
        <f t="shared" si="7"/>
        <v>0</v>
      </c>
      <c r="G33" s="7">
        <f>G34+G35</f>
        <v>0</v>
      </c>
      <c r="H33" s="7">
        <f t="shared" si="7"/>
        <v>5387.95</v>
      </c>
      <c r="I33" s="7">
        <f t="shared" si="7"/>
        <v>3316.9799999999996</v>
      </c>
      <c r="J33" s="14">
        <f t="shared" si="7"/>
        <v>2070.97</v>
      </c>
      <c r="K33" s="7">
        <f t="shared" si="7"/>
        <v>0</v>
      </c>
      <c r="L33" s="7">
        <f t="shared" si="7"/>
        <v>0</v>
      </c>
      <c r="M33" s="7">
        <f>M34+M35</f>
        <v>0</v>
      </c>
      <c r="N33" s="28">
        <f t="shared" si="5"/>
        <v>99.83656891066322</v>
      </c>
    </row>
    <row r="34" spans="1:15" ht="33.75" customHeight="1" outlineLevel="1">
      <c r="A34" s="29" t="s">
        <v>28</v>
      </c>
      <c r="B34" s="22">
        <f>SUM(C34:D34:E34:F34)</f>
        <v>4746.77</v>
      </c>
      <c r="C34" s="23">
        <v>2675.8</v>
      </c>
      <c r="D34" s="23">
        <v>2070.97</v>
      </c>
      <c r="E34" s="23"/>
      <c r="F34" s="23"/>
      <c r="G34" s="23"/>
      <c r="H34" s="22">
        <f>SUM(I34:J34:K34:L34)</f>
        <v>4746.67</v>
      </c>
      <c r="I34" s="23">
        <v>2675.7</v>
      </c>
      <c r="J34" s="23">
        <v>2070.97</v>
      </c>
      <c r="K34" s="23"/>
      <c r="L34" s="23"/>
      <c r="M34" s="23"/>
      <c r="N34" s="30">
        <f t="shared" si="5"/>
        <v>99.99789330428901</v>
      </c>
      <c r="O34" s="10"/>
    </row>
    <row r="35" spans="1:15" ht="48.75" customHeight="1" outlineLevel="1">
      <c r="A35" s="29" t="s">
        <v>29</v>
      </c>
      <c r="B35" s="22">
        <f>SUM(C35:D35:E35:F35)</f>
        <v>650</v>
      </c>
      <c r="C35" s="23">
        <v>650</v>
      </c>
      <c r="D35" s="23"/>
      <c r="E35" s="23"/>
      <c r="F35" s="23"/>
      <c r="G35" s="23"/>
      <c r="H35" s="22">
        <f>SUM(I35:J35)</f>
        <v>641.28</v>
      </c>
      <c r="I35" s="23">
        <v>641.28</v>
      </c>
      <c r="J35" s="23"/>
      <c r="K35" s="23"/>
      <c r="L35" s="23"/>
      <c r="M35" s="23"/>
      <c r="N35" s="30">
        <f t="shared" si="5"/>
        <v>98.65846153846154</v>
      </c>
      <c r="O35" s="10"/>
    </row>
    <row r="36" spans="1:14" ht="49.5" customHeight="1" outlineLevel="1">
      <c r="A36" s="27" t="s">
        <v>30</v>
      </c>
      <c r="B36" s="7">
        <f aca="true" t="shared" si="8" ref="B36:L36">SUM(B37:B38)</f>
        <v>7870</v>
      </c>
      <c r="C36" s="7">
        <f t="shared" si="8"/>
        <v>4000</v>
      </c>
      <c r="D36" s="14">
        <f t="shared" si="8"/>
        <v>3870</v>
      </c>
      <c r="E36" s="7">
        <f t="shared" si="8"/>
        <v>0</v>
      </c>
      <c r="F36" s="7">
        <f t="shared" si="8"/>
        <v>0</v>
      </c>
      <c r="G36" s="7">
        <f>G37+G38</f>
        <v>0</v>
      </c>
      <c r="H36" s="7">
        <f t="shared" si="8"/>
        <v>7759</v>
      </c>
      <c r="I36" s="7">
        <f t="shared" si="8"/>
        <v>3889</v>
      </c>
      <c r="J36" s="14">
        <f t="shared" si="8"/>
        <v>3870</v>
      </c>
      <c r="K36" s="7">
        <f t="shared" si="8"/>
        <v>0</v>
      </c>
      <c r="L36" s="7">
        <f t="shared" si="8"/>
        <v>0</v>
      </c>
      <c r="M36" s="7">
        <f>M37+M38</f>
        <v>0</v>
      </c>
      <c r="N36" s="28">
        <f t="shared" si="5"/>
        <v>98.58958068614993</v>
      </c>
    </row>
    <row r="37" spans="1:14" ht="45" customHeight="1" outlineLevel="1">
      <c r="A37" s="29" t="s">
        <v>31</v>
      </c>
      <c r="B37" s="22">
        <f>SUM(C37:D37)</f>
        <v>6870</v>
      </c>
      <c r="C37" s="23">
        <f>2300+700</f>
        <v>3000</v>
      </c>
      <c r="D37" s="23">
        <v>3870</v>
      </c>
      <c r="E37" s="23"/>
      <c r="F37" s="23"/>
      <c r="G37" s="23"/>
      <c r="H37" s="22">
        <f>SUM(I37,J37)</f>
        <v>6759</v>
      </c>
      <c r="I37" s="23">
        <f>2300+589</f>
        <v>2889</v>
      </c>
      <c r="J37" s="23">
        <v>3870</v>
      </c>
      <c r="K37" s="23"/>
      <c r="L37" s="23"/>
      <c r="M37" s="23"/>
      <c r="N37" s="30">
        <f t="shared" si="5"/>
        <v>98.38427947598252</v>
      </c>
    </row>
    <row r="38" spans="1:14" ht="34.5" customHeight="1">
      <c r="A38" s="29" t="s">
        <v>48</v>
      </c>
      <c r="B38" s="22">
        <f>SUM(C38:D38)</f>
        <v>1000</v>
      </c>
      <c r="C38" s="23">
        <v>1000</v>
      </c>
      <c r="D38" s="23"/>
      <c r="E38" s="23"/>
      <c r="F38" s="23"/>
      <c r="G38" s="23"/>
      <c r="H38" s="22">
        <f>SUM(I38,J38)</f>
        <v>1000</v>
      </c>
      <c r="I38" s="23">
        <v>1000</v>
      </c>
      <c r="J38" s="23"/>
      <c r="K38" s="23"/>
      <c r="L38" s="23"/>
      <c r="M38" s="23"/>
      <c r="N38" s="30">
        <f t="shared" si="5"/>
        <v>100</v>
      </c>
    </row>
    <row r="39" spans="1:14" ht="91.5" customHeight="1" outlineLevel="1">
      <c r="A39" s="27" t="s">
        <v>37</v>
      </c>
      <c r="B39" s="7">
        <f aca="true" t="shared" si="9" ref="B39:L39">SUM(B40:B44)</f>
        <v>309043.48000000004</v>
      </c>
      <c r="C39" s="7">
        <f t="shared" si="9"/>
        <v>79918.13999999998</v>
      </c>
      <c r="D39" s="14">
        <f t="shared" si="9"/>
        <v>198926.44</v>
      </c>
      <c r="E39" s="7">
        <f t="shared" si="9"/>
        <v>25298.9</v>
      </c>
      <c r="F39" s="7">
        <f t="shared" si="9"/>
        <v>4900</v>
      </c>
      <c r="G39" s="7">
        <f>G40+G41+G42+G43+G44</f>
        <v>0</v>
      </c>
      <c r="H39" s="7">
        <f t="shared" si="9"/>
        <v>280077.35</v>
      </c>
      <c r="I39" s="7">
        <f t="shared" si="9"/>
        <v>70974.2</v>
      </c>
      <c r="J39" s="14">
        <f t="shared" si="9"/>
        <v>179341.75</v>
      </c>
      <c r="K39" s="7">
        <f t="shared" si="9"/>
        <v>25298.9</v>
      </c>
      <c r="L39" s="7">
        <f t="shared" si="9"/>
        <v>4462.5</v>
      </c>
      <c r="M39" s="7">
        <f>M40+M41+M42+M43</f>
        <v>0</v>
      </c>
      <c r="N39" s="28">
        <f t="shared" si="5"/>
        <v>90.62716676630743</v>
      </c>
    </row>
    <row r="40" spans="1:15" ht="50.25" customHeight="1" outlineLevel="1">
      <c r="A40" s="31" t="s">
        <v>32</v>
      </c>
      <c r="B40" s="22">
        <f>SUM(C40:E40)</f>
        <v>156362.2</v>
      </c>
      <c r="C40" s="23">
        <v>33008.5</v>
      </c>
      <c r="D40" s="23">
        <v>123353.7</v>
      </c>
      <c r="E40" s="23"/>
      <c r="F40" s="23"/>
      <c r="G40" s="23"/>
      <c r="H40" s="22">
        <f>SUM(I40:K40)</f>
        <v>135342.33</v>
      </c>
      <c r="I40" s="23">
        <v>30920.6</v>
      </c>
      <c r="J40" s="23">
        <v>104421.73</v>
      </c>
      <c r="K40" s="23"/>
      <c r="L40" s="23"/>
      <c r="M40" s="23"/>
      <c r="N40" s="30">
        <f t="shared" si="5"/>
        <v>86.55693639511338</v>
      </c>
      <c r="O40" s="10"/>
    </row>
    <row r="41" spans="1:14" ht="18.75" customHeight="1" outlineLevel="1">
      <c r="A41" s="31" t="s">
        <v>33</v>
      </c>
      <c r="B41" s="22">
        <f>SUM(C41:F41)</f>
        <v>29742.2</v>
      </c>
      <c r="C41" s="23">
        <v>18215.2</v>
      </c>
      <c r="D41" s="23">
        <v>6627</v>
      </c>
      <c r="E41" s="23"/>
      <c r="F41" s="23">
        <v>4900</v>
      </c>
      <c r="G41" s="23"/>
      <c r="H41" s="22">
        <f>SUM(I41:M41)</f>
        <v>25689.46</v>
      </c>
      <c r="I41" s="23">
        <v>14700</v>
      </c>
      <c r="J41" s="23">
        <v>6526.96</v>
      </c>
      <c r="K41" s="23"/>
      <c r="L41" s="23">
        <v>4462.5</v>
      </c>
      <c r="M41" s="23"/>
      <c r="N41" s="30">
        <f t="shared" si="5"/>
        <v>86.37377194693062</v>
      </c>
    </row>
    <row r="42" spans="1:14" ht="34.5" customHeight="1">
      <c r="A42" s="31" t="s">
        <v>34</v>
      </c>
      <c r="B42" s="22">
        <f>SUM(C42:E42)</f>
        <v>3290</v>
      </c>
      <c r="C42" s="23">
        <v>3290</v>
      </c>
      <c r="D42" s="23"/>
      <c r="E42" s="23"/>
      <c r="F42" s="23"/>
      <c r="G42" s="23"/>
      <c r="H42" s="22">
        <f>SUM(I42:K42)</f>
        <v>3290</v>
      </c>
      <c r="I42" s="23">
        <v>3290</v>
      </c>
      <c r="J42" s="23"/>
      <c r="K42" s="23"/>
      <c r="L42" s="23"/>
      <c r="M42" s="23"/>
      <c r="N42" s="30">
        <f t="shared" si="5"/>
        <v>100</v>
      </c>
    </row>
    <row r="43" spans="1:14" ht="33.75" customHeight="1" outlineLevel="1">
      <c r="A43" s="31" t="s">
        <v>35</v>
      </c>
      <c r="B43" s="22">
        <f>SUM(C43:E43)</f>
        <v>64023.84</v>
      </c>
      <c r="C43" s="23">
        <v>21459.1</v>
      </c>
      <c r="D43" s="23">
        <v>42564.74</v>
      </c>
      <c r="E43" s="23"/>
      <c r="F43" s="23"/>
      <c r="G43" s="23"/>
      <c r="H43" s="22">
        <f>SUM(I43:K43)</f>
        <v>64023.63</v>
      </c>
      <c r="I43" s="23">
        <v>21458.89</v>
      </c>
      <c r="J43" s="23">
        <v>42564.74</v>
      </c>
      <c r="K43" s="23"/>
      <c r="L43" s="23"/>
      <c r="M43" s="23"/>
      <c r="N43" s="30">
        <f t="shared" si="5"/>
        <v>99.99967199718105</v>
      </c>
    </row>
    <row r="44" spans="1:14" ht="42" customHeight="1" outlineLevel="1">
      <c r="A44" s="31" t="s">
        <v>56</v>
      </c>
      <c r="B44" s="22">
        <f>SUM(C44:E44)</f>
        <v>55625.240000000005</v>
      </c>
      <c r="C44" s="23">
        <v>3945.34</v>
      </c>
      <c r="D44" s="23">
        <v>26381</v>
      </c>
      <c r="E44" s="23">
        <v>25298.9</v>
      </c>
      <c r="F44" s="23"/>
      <c r="G44" s="23"/>
      <c r="H44" s="22">
        <f>SUM(I44:K44)</f>
        <v>51731.93</v>
      </c>
      <c r="I44" s="23">
        <v>604.71</v>
      </c>
      <c r="J44" s="23">
        <v>25828.32</v>
      </c>
      <c r="K44" s="23">
        <v>25298.9</v>
      </c>
      <c r="L44" s="23"/>
      <c r="M44" s="23"/>
      <c r="N44" s="30">
        <f>H44/B44*100</f>
        <v>93.00082120993994</v>
      </c>
    </row>
    <row r="45" spans="1:14" ht="61.5" customHeight="1">
      <c r="A45" s="27" t="s">
        <v>36</v>
      </c>
      <c r="B45" s="7">
        <f aca="true" t="shared" si="10" ref="B45:L45">SUM(B46:B47)</f>
        <v>285540.78</v>
      </c>
      <c r="C45" s="7">
        <f t="shared" si="10"/>
        <v>13546.7</v>
      </c>
      <c r="D45" s="14">
        <f t="shared" si="10"/>
        <v>271994.08</v>
      </c>
      <c r="E45" s="7">
        <f t="shared" si="10"/>
        <v>0</v>
      </c>
      <c r="F45" s="7">
        <f t="shared" si="10"/>
        <v>0</v>
      </c>
      <c r="G45" s="7">
        <f>G46+G47</f>
        <v>0</v>
      </c>
      <c r="H45" s="7">
        <f t="shared" si="10"/>
        <v>285540.78</v>
      </c>
      <c r="I45" s="7">
        <f t="shared" si="10"/>
        <v>13546.7</v>
      </c>
      <c r="J45" s="14">
        <f t="shared" si="10"/>
        <v>271994.08</v>
      </c>
      <c r="K45" s="7">
        <f t="shared" si="10"/>
        <v>0</v>
      </c>
      <c r="L45" s="7">
        <f t="shared" si="10"/>
        <v>0</v>
      </c>
      <c r="M45" s="7">
        <f>M46+M47</f>
        <v>0</v>
      </c>
      <c r="N45" s="28">
        <f t="shared" si="5"/>
        <v>100</v>
      </c>
    </row>
    <row r="46" spans="1:14" ht="75.75" customHeight="1" outlineLevel="1">
      <c r="A46" s="31" t="s">
        <v>38</v>
      </c>
      <c r="B46" s="22">
        <f>SUM(C46:D46)</f>
        <v>652.78</v>
      </c>
      <c r="C46" s="23">
        <v>520</v>
      </c>
      <c r="D46" s="23">
        <v>132.78</v>
      </c>
      <c r="E46" s="23"/>
      <c r="F46" s="23"/>
      <c r="G46" s="23"/>
      <c r="H46" s="22">
        <f>SUM(I46:J46)</f>
        <v>652.78</v>
      </c>
      <c r="I46" s="23">
        <v>520</v>
      </c>
      <c r="J46" s="23">
        <v>132.78</v>
      </c>
      <c r="K46" s="23"/>
      <c r="L46" s="23"/>
      <c r="M46" s="23"/>
      <c r="N46" s="30">
        <f t="shared" si="5"/>
        <v>100</v>
      </c>
    </row>
    <row r="47" spans="1:14" ht="77.25" customHeight="1" outlineLevel="1">
      <c r="A47" s="31" t="s">
        <v>50</v>
      </c>
      <c r="B47" s="22">
        <f>SUM(C47:D47)</f>
        <v>284888</v>
      </c>
      <c r="C47" s="23">
        <v>13026.7</v>
      </c>
      <c r="D47" s="23">
        <v>271861.3</v>
      </c>
      <c r="E47" s="23"/>
      <c r="F47" s="23"/>
      <c r="G47" s="23"/>
      <c r="H47" s="22">
        <f>SUM(I47:J47)</f>
        <v>284888</v>
      </c>
      <c r="I47" s="23">
        <v>13026.7</v>
      </c>
      <c r="J47" s="23">
        <v>271861.3</v>
      </c>
      <c r="K47" s="23"/>
      <c r="L47" s="23"/>
      <c r="M47" s="23"/>
      <c r="N47" s="30">
        <f t="shared" si="5"/>
        <v>100</v>
      </c>
    </row>
    <row r="48" spans="1:14" ht="54" customHeight="1">
      <c r="A48" s="27" t="s">
        <v>39</v>
      </c>
      <c r="B48" s="7">
        <f aca="true" t="shared" si="11" ref="B48:L48">SUM(B49:B53)</f>
        <v>14948.89</v>
      </c>
      <c r="C48" s="7">
        <f t="shared" si="11"/>
        <v>11235.689999999999</v>
      </c>
      <c r="D48" s="14">
        <f t="shared" si="11"/>
        <v>3713.2</v>
      </c>
      <c r="E48" s="7">
        <f t="shared" si="11"/>
        <v>0</v>
      </c>
      <c r="F48" s="7">
        <f t="shared" si="11"/>
        <v>0</v>
      </c>
      <c r="G48" s="7">
        <f>G49+G50+G51+G52+G53</f>
        <v>0</v>
      </c>
      <c r="H48" s="7">
        <f t="shared" si="11"/>
        <v>14900.73</v>
      </c>
      <c r="I48" s="7">
        <f t="shared" si="11"/>
        <v>11187.529999999999</v>
      </c>
      <c r="J48" s="14">
        <f t="shared" si="11"/>
        <v>3713.2</v>
      </c>
      <c r="K48" s="7">
        <f t="shared" si="11"/>
        <v>0</v>
      </c>
      <c r="L48" s="7">
        <f t="shared" si="11"/>
        <v>0</v>
      </c>
      <c r="M48" s="7">
        <f>M49+M50+M51+M52+M53</f>
        <v>0</v>
      </c>
      <c r="N48" s="28">
        <f t="shared" si="5"/>
        <v>99.67783561187487</v>
      </c>
    </row>
    <row r="49" spans="1:14" ht="36" customHeight="1" outlineLevel="1">
      <c r="A49" s="29" t="s">
        <v>45</v>
      </c>
      <c r="B49" s="22">
        <f>SUM(C49:D49)</f>
        <v>6105.389999999999</v>
      </c>
      <c r="C49" s="23">
        <v>4355.69</v>
      </c>
      <c r="D49" s="23">
        <v>1749.7</v>
      </c>
      <c r="E49" s="23"/>
      <c r="F49" s="23"/>
      <c r="G49" s="23"/>
      <c r="H49" s="22">
        <f>SUM(I49:J49)</f>
        <v>6103.813999999999</v>
      </c>
      <c r="I49" s="23">
        <v>4354.114</v>
      </c>
      <c r="J49" s="23">
        <v>1749.7</v>
      </c>
      <c r="K49" s="23"/>
      <c r="L49" s="23"/>
      <c r="M49" s="23"/>
      <c r="N49" s="30">
        <f t="shared" si="5"/>
        <v>99.97418674318922</v>
      </c>
    </row>
    <row r="50" spans="1:14" ht="54" customHeight="1" outlineLevel="1">
      <c r="A50" s="31" t="s">
        <v>40</v>
      </c>
      <c r="B50" s="22">
        <f>SUM(C50:D50)</f>
        <v>760</v>
      </c>
      <c r="C50" s="23">
        <v>760</v>
      </c>
      <c r="D50" s="23"/>
      <c r="E50" s="23"/>
      <c r="F50" s="23"/>
      <c r="G50" s="23"/>
      <c r="H50" s="22">
        <f>SUM(I50:J50)</f>
        <v>742.146</v>
      </c>
      <c r="I50" s="23">
        <v>742.146</v>
      </c>
      <c r="J50" s="23"/>
      <c r="K50" s="23"/>
      <c r="L50" s="23"/>
      <c r="M50" s="23"/>
      <c r="N50" s="30">
        <f t="shared" si="5"/>
        <v>97.65078947368421</v>
      </c>
    </row>
    <row r="51" spans="1:14" ht="33" customHeight="1" outlineLevel="1">
      <c r="A51" s="29" t="s">
        <v>41</v>
      </c>
      <c r="B51" s="22">
        <f>SUM(C51:D51)</f>
        <v>3950</v>
      </c>
      <c r="C51" s="23">
        <v>3950</v>
      </c>
      <c r="D51" s="23"/>
      <c r="E51" s="23"/>
      <c r="F51" s="23"/>
      <c r="G51" s="23"/>
      <c r="H51" s="22">
        <f>SUM(I51:J51)</f>
        <v>3928.114</v>
      </c>
      <c r="I51" s="23">
        <v>3928.114</v>
      </c>
      <c r="J51" s="23"/>
      <c r="K51" s="23"/>
      <c r="L51" s="23"/>
      <c r="M51" s="23"/>
      <c r="N51" s="30">
        <f t="shared" si="5"/>
        <v>99.44592405063291</v>
      </c>
    </row>
    <row r="52" spans="1:14" ht="57.75" customHeight="1" outlineLevel="1">
      <c r="A52" s="29" t="s">
        <v>52</v>
      </c>
      <c r="B52" s="22">
        <f>SUM(C52:D52)</f>
        <v>3063.5</v>
      </c>
      <c r="C52" s="23">
        <v>1100</v>
      </c>
      <c r="D52" s="23">
        <v>1963.5</v>
      </c>
      <c r="E52" s="23"/>
      <c r="F52" s="23"/>
      <c r="G52" s="23"/>
      <c r="H52" s="22">
        <f>SUM(I52:J52)</f>
        <v>3058.5</v>
      </c>
      <c r="I52" s="23">
        <v>1095</v>
      </c>
      <c r="J52" s="23">
        <v>1963.5</v>
      </c>
      <c r="K52" s="23"/>
      <c r="L52" s="23"/>
      <c r="M52" s="23"/>
      <c r="N52" s="30">
        <f t="shared" si="5"/>
        <v>99.83678798759588</v>
      </c>
    </row>
    <row r="53" spans="1:14" ht="30" customHeight="1" outlineLevel="1" thickBot="1">
      <c r="A53" s="33" t="s">
        <v>42</v>
      </c>
      <c r="B53" s="34">
        <f>SUM(C53:D53)</f>
        <v>1070</v>
      </c>
      <c r="C53" s="35">
        <v>1070</v>
      </c>
      <c r="D53" s="35"/>
      <c r="E53" s="35"/>
      <c r="F53" s="35"/>
      <c r="G53" s="35"/>
      <c r="H53" s="34">
        <f>SUM(I53:J53)</f>
        <v>1068.156</v>
      </c>
      <c r="I53" s="35">
        <v>1068.156</v>
      </c>
      <c r="J53" s="35"/>
      <c r="K53" s="35"/>
      <c r="L53" s="35"/>
      <c r="M53" s="35"/>
      <c r="N53" s="36">
        <f t="shared" si="5"/>
        <v>99.82766355140187</v>
      </c>
    </row>
    <row r="54" spans="1:13" ht="13.5">
      <c r="A54" s="8"/>
      <c r="B54" s="19"/>
      <c r="C54" s="3"/>
      <c r="D54" s="3"/>
      <c r="E54" s="3"/>
      <c r="F54" s="3"/>
      <c r="G54" s="3"/>
      <c r="H54" s="19"/>
      <c r="I54" s="3"/>
      <c r="J54" s="3"/>
      <c r="K54" s="3"/>
      <c r="L54" s="3"/>
      <c r="M54" s="3"/>
    </row>
    <row r="55" spans="2:13" ht="47.25" customHeight="1" outlineLevel="1">
      <c r="B55" s="19"/>
      <c r="C55" s="3"/>
      <c r="D55" s="3"/>
      <c r="E55" s="3"/>
      <c r="F55" s="3"/>
      <c r="G55" s="3"/>
      <c r="H55" s="19"/>
      <c r="I55" s="3"/>
      <c r="J55" s="3"/>
      <c r="K55" s="3"/>
      <c r="L55" s="3"/>
      <c r="M55" s="3"/>
    </row>
    <row r="56" spans="2:13" ht="85.5" customHeight="1" outlineLevel="1">
      <c r="B56" s="19"/>
      <c r="C56" s="3"/>
      <c r="D56" s="3"/>
      <c r="E56" s="3"/>
      <c r="F56" s="3"/>
      <c r="G56" s="3"/>
      <c r="H56" s="19"/>
      <c r="I56" s="3"/>
      <c r="J56" s="3"/>
      <c r="K56" s="3"/>
      <c r="L56" s="3"/>
      <c r="M56" s="3"/>
    </row>
    <row r="57" spans="2:13" ht="54" customHeight="1">
      <c r="B57" s="19"/>
      <c r="C57" s="3"/>
      <c r="D57" s="3"/>
      <c r="E57" s="3"/>
      <c r="F57" s="3"/>
      <c r="G57" s="3"/>
      <c r="H57" s="19"/>
      <c r="I57" s="3"/>
      <c r="J57" s="3"/>
      <c r="K57" s="3"/>
      <c r="L57" s="3"/>
      <c r="M57" s="3"/>
    </row>
    <row r="58" spans="2:13" ht="33" customHeight="1" outlineLevel="1">
      <c r="B58" s="19"/>
      <c r="C58" s="3"/>
      <c r="D58" s="3"/>
      <c r="E58" s="3"/>
      <c r="F58" s="3"/>
      <c r="G58" s="3"/>
      <c r="H58" s="19"/>
      <c r="I58" s="3"/>
      <c r="J58" s="3"/>
      <c r="K58" s="3"/>
      <c r="L58" s="3"/>
      <c r="M58" s="3"/>
    </row>
    <row r="59" spans="2:13" ht="63.75" customHeight="1" outlineLevel="1">
      <c r="B59" s="19"/>
      <c r="C59" s="3"/>
      <c r="D59" s="3"/>
      <c r="E59" s="3"/>
      <c r="F59" s="3"/>
      <c r="G59" s="3"/>
      <c r="H59" s="19"/>
      <c r="I59" s="3"/>
      <c r="J59" s="3"/>
      <c r="K59" s="3"/>
      <c r="L59" s="3"/>
      <c r="M59" s="3"/>
    </row>
    <row r="60" spans="2:13" ht="31.5" customHeight="1" outlineLevel="1">
      <c r="B60" s="19"/>
      <c r="C60" s="3"/>
      <c r="D60" s="3"/>
      <c r="E60" s="3"/>
      <c r="F60" s="3"/>
      <c r="G60" s="3"/>
      <c r="H60" s="19"/>
      <c r="I60" s="3"/>
      <c r="J60" s="3"/>
      <c r="K60" s="3"/>
      <c r="L60" s="3"/>
      <c r="M60" s="3"/>
    </row>
    <row r="61" spans="2:13" ht="21.75" customHeight="1" outlineLevel="1">
      <c r="B61" s="19"/>
      <c r="C61" s="3"/>
      <c r="D61" s="3"/>
      <c r="E61" s="3"/>
      <c r="F61" s="3"/>
      <c r="G61" s="3"/>
      <c r="H61" s="19"/>
      <c r="I61" s="3"/>
      <c r="J61" s="3"/>
      <c r="K61" s="3"/>
      <c r="L61" s="3"/>
      <c r="M61" s="3"/>
    </row>
    <row r="62" spans="2:13" ht="13.5">
      <c r="B62" s="19"/>
      <c r="C62" s="3"/>
      <c r="D62" s="3"/>
      <c r="E62" s="3"/>
      <c r="F62" s="3"/>
      <c r="G62" s="3"/>
      <c r="H62" s="19"/>
      <c r="I62" s="3"/>
      <c r="J62" s="3"/>
      <c r="K62" s="3"/>
      <c r="L62" s="3"/>
      <c r="M62" s="3"/>
    </row>
    <row r="63" spans="2:13" ht="13.5">
      <c r="B63" s="19"/>
      <c r="C63" s="3"/>
      <c r="D63" s="3"/>
      <c r="E63" s="3"/>
      <c r="F63" s="3"/>
      <c r="G63" s="3"/>
      <c r="H63" s="19"/>
      <c r="I63" s="3"/>
      <c r="J63" s="3"/>
      <c r="K63" s="3"/>
      <c r="L63" s="3"/>
      <c r="M63" s="3"/>
    </row>
    <row r="64" spans="2:13" ht="13.5">
      <c r="B64" s="19"/>
      <c r="C64" s="3"/>
      <c r="D64" s="3"/>
      <c r="E64" s="3"/>
      <c r="F64" s="3"/>
      <c r="G64" s="3"/>
      <c r="H64" s="19"/>
      <c r="I64" s="3"/>
      <c r="J64" s="3"/>
      <c r="K64" s="3"/>
      <c r="L64" s="3"/>
      <c r="M64" s="3"/>
    </row>
    <row r="65" spans="2:13" ht="13.5">
      <c r="B65" s="19"/>
      <c r="C65" s="3"/>
      <c r="D65" s="3"/>
      <c r="E65" s="3"/>
      <c r="F65" s="3"/>
      <c r="G65" s="3"/>
      <c r="H65" s="19"/>
      <c r="I65" s="3"/>
      <c r="J65" s="3"/>
      <c r="K65" s="3"/>
      <c r="L65" s="3"/>
      <c r="M65" s="3"/>
    </row>
    <row r="66" spans="2:13" ht="13.5">
      <c r="B66" s="19"/>
      <c r="C66" s="3"/>
      <c r="D66" s="3"/>
      <c r="E66" s="3"/>
      <c r="F66" s="3"/>
      <c r="G66" s="3"/>
      <c r="H66" s="19"/>
      <c r="I66" s="3"/>
      <c r="J66" s="3"/>
      <c r="K66" s="3"/>
      <c r="L66" s="3"/>
      <c r="M66" s="3"/>
    </row>
    <row r="67" spans="2:13" ht="13.5">
      <c r="B67" s="19"/>
      <c r="C67" s="3"/>
      <c r="D67" s="3"/>
      <c r="E67" s="3"/>
      <c r="F67" s="3"/>
      <c r="G67" s="3"/>
      <c r="H67" s="19"/>
      <c r="I67" s="3"/>
      <c r="J67" s="3"/>
      <c r="K67" s="3"/>
      <c r="L67" s="3"/>
      <c r="M67" s="3"/>
    </row>
    <row r="68" spans="2:13" ht="13.5">
      <c r="B68" s="19"/>
      <c r="C68" s="3"/>
      <c r="D68" s="3"/>
      <c r="E68" s="3"/>
      <c r="F68" s="3"/>
      <c r="G68" s="3"/>
      <c r="H68" s="19"/>
      <c r="I68" s="3"/>
      <c r="J68" s="3"/>
      <c r="K68" s="3"/>
      <c r="L68" s="3"/>
      <c r="M68" s="3"/>
    </row>
    <row r="69" spans="2:13" ht="13.5">
      <c r="B69" s="19"/>
      <c r="C69" s="3"/>
      <c r="D69" s="3"/>
      <c r="E69" s="3"/>
      <c r="F69" s="3"/>
      <c r="G69" s="3"/>
      <c r="H69" s="19"/>
      <c r="I69" s="3"/>
      <c r="J69" s="3"/>
      <c r="K69" s="3"/>
      <c r="L69" s="3"/>
      <c r="M69" s="3"/>
    </row>
    <row r="70" spans="2:13" ht="13.5">
      <c r="B70" s="19"/>
      <c r="C70" s="3"/>
      <c r="D70" s="3"/>
      <c r="E70" s="3"/>
      <c r="F70" s="3"/>
      <c r="G70" s="3"/>
      <c r="H70" s="19"/>
      <c r="I70" s="3"/>
      <c r="J70" s="3"/>
      <c r="K70" s="3"/>
      <c r="L70" s="3"/>
      <c r="M70" s="3"/>
    </row>
    <row r="71" spans="2:13" ht="13.5">
      <c r="B71" s="19"/>
      <c r="C71" s="3"/>
      <c r="D71" s="3"/>
      <c r="E71" s="3"/>
      <c r="F71" s="3"/>
      <c r="G71" s="3"/>
      <c r="H71" s="19"/>
      <c r="I71" s="3"/>
      <c r="J71" s="3"/>
      <c r="K71" s="3"/>
      <c r="L71" s="3"/>
      <c r="M71" s="3"/>
    </row>
    <row r="72" spans="2:13" ht="13.5">
      <c r="B72" s="19"/>
      <c r="C72" s="3"/>
      <c r="D72" s="3"/>
      <c r="E72" s="3"/>
      <c r="F72" s="3"/>
      <c r="G72" s="3"/>
      <c r="H72" s="19"/>
      <c r="I72" s="3"/>
      <c r="J72" s="3"/>
      <c r="K72" s="3"/>
      <c r="L72" s="3"/>
      <c r="M72" s="3"/>
    </row>
    <row r="73" spans="2:13" ht="13.5">
      <c r="B73" s="19"/>
      <c r="C73" s="3"/>
      <c r="D73" s="3"/>
      <c r="E73" s="3"/>
      <c r="F73" s="3"/>
      <c r="G73" s="3"/>
      <c r="H73" s="19"/>
      <c r="I73" s="3"/>
      <c r="J73" s="3"/>
      <c r="K73" s="3"/>
      <c r="L73" s="3"/>
      <c r="M73" s="3"/>
    </row>
    <row r="74" spans="2:13" ht="13.5">
      <c r="B74" s="19"/>
      <c r="C74" s="3"/>
      <c r="D74" s="3"/>
      <c r="E74" s="3"/>
      <c r="F74" s="3"/>
      <c r="G74" s="3"/>
      <c r="H74" s="19"/>
      <c r="I74" s="3"/>
      <c r="J74" s="3"/>
      <c r="K74" s="3"/>
      <c r="L74" s="3"/>
      <c r="M74" s="3"/>
    </row>
    <row r="75" spans="2:13" ht="13.5">
      <c r="B75" s="19"/>
      <c r="C75" s="3"/>
      <c r="D75" s="3"/>
      <c r="E75" s="3"/>
      <c r="F75" s="3"/>
      <c r="G75" s="3"/>
      <c r="H75" s="19"/>
      <c r="I75" s="3"/>
      <c r="J75" s="3"/>
      <c r="K75" s="3"/>
      <c r="L75" s="3"/>
      <c r="M75" s="3"/>
    </row>
    <row r="76" spans="2:13" ht="13.5">
      <c r="B76" s="19"/>
      <c r="C76" s="3"/>
      <c r="D76" s="3"/>
      <c r="E76" s="3"/>
      <c r="F76" s="3"/>
      <c r="G76" s="3"/>
      <c r="H76" s="19"/>
      <c r="I76" s="3"/>
      <c r="J76" s="3"/>
      <c r="K76" s="3"/>
      <c r="L76" s="3"/>
      <c r="M76" s="3"/>
    </row>
    <row r="77" spans="2:13" ht="13.5">
      <c r="B77" s="19"/>
      <c r="C77" s="3"/>
      <c r="D77" s="3"/>
      <c r="E77" s="3"/>
      <c r="F77" s="3"/>
      <c r="G77" s="3"/>
      <c r="H77" s="19"/>
      <c r="I77" s="3"/>
      <c r="J77" s="3"/>
      <c r="K77" s="3"/>
      <c r="L77" s="3"/>
      <c r="M77" s="3"/>
    </row>
    <row r="78" spans="2:13" ht="13.5">
      <c r="B78" s="19"/>
      <c r="C78" s="3"/>
      <c r="D78" s="3"/>
      <c r="E78" s="3"/>
      <c r="F78" s="3"/>
      <c r="G78" s="3"/>
      <c r="H78" s="19"/>
      <c r="I78" s="3"/>
      <c r="J78" s="3"/>
      <c r="K78" s="3"/>
      <c r="L78" s="3"/>
      <c r="M78" s="3"/>
    </row>
    <row r="79" spans="2:13" ht="13.5">
      <c r="B79" s="19"/>
      <c r="C79" s="3"/>
      <c r="D79" s="3"/>
      <c r="E79" s="3"/>
      <c r="F79" s="3"/>
      <c r="G79" s="3"/>
      <c r="H79" s="19"/>
      <c r="I79" s="3"/>
      <c r="J79" s="3"/>
      <c r="K79" s="3"/>
      <c r="L79" s="3"/>
      <c r="M79" s="3"/>
    </row>
    <row r="80" spans="2:13" ht="13.5">
      <c r="B80" s="19"/>
      <c r="C80" s="3"/>
      <c r="D80" s="3"/>
      <c r="E80" s="3"/>
      <c r="F80" s="3"/>
      <c r="G80" s="3"/>
      <c r="H80" s="19"/>
      <c r="I80" s="3"/>
      <c r="J80" s="3"/>
      <c r="K80" s="3"/>
      <c r="L80" s="3"/>
      <c r="M80" s="3"/>
    </row>
    <row r="81" spans="2:13" ht="13.5">
      <c r="B81" s="19"/>
      <c r="C81" s="3"/>
      <c r="D81" s="3"/>
      <c r="E81" s="3"/>
      <c r="F81" s="3"/>
      <c r="G81" s="3"/>
      <c r="H81" s="19"/>
      <c r="I81" s="3"/>
      <c r="J81" s="3"/>
      <c r="K81" s="3"/>
      <c r="L81" s="3"/>
      <c r="M81" s="3"/>
    </row>
    <row r="82" spans="2:13" ht="13.5">
      <c r="B82" s="19"/>
      <c r="C82" s="3"/>
      <c r="D82" s="3"/>
      <c r="E82" s="3"/>
      <c r="F82" s="3"/>
      <c r="G82" s="3"/>
      <c r="H82" s="19"/>
      <c r="I82" s="3"/>
      <c r="J82" s="3"/>
      <c r="K82" s="3"/>
      <c r="L82" s="3"/>
      <c r="M82" s="3"/>
    </row>
    <row r="83" spans="2:13" ht="13.5">
      <c r="B83" s="19"/>
      <c r="C83" s="3"/>
      <c r="D83" s="3"/>
      <c r="E83" s="3"/>
      <c r="F83" s="3"/>
      <c r="G83" s="3"/>
      <c r="H83" s="19"/>
      <c r="I83" s="3"/>
      <c r="J83" s="3"/>
      <c r="K83" s="3"/>
      <c r="L83" s="3"/>
      <c r="M83" s="3"/>
    </row>
    <row r="84" spans="2:13" ht="13.5">
      <c r="B84" s="19"/>
      <c r="C84" s="3"/>
      <c r="D84" s="3"/>
      <c r="E84" s="3"/>
      <c r="F84" s="3"/>
      <c r="G84" s="3"/>
      <c r="H84" s="19"/>
      <c r="I84" s="3"/>
      <c r="J84" s="3"/>
      <c r="K84" s="3"/>
      <c r="L84" s="3"/>
      <c r="M84" s="3"/>
    </row>
    <row r="85" spans="2:13" ht="13.5">
      <c r="B85" s="19"/>
      <c r="C85" s="3"/>
      <c r="D85" s="3"/>
      <c r="E85" s="3"/>
      <c r="F85" s="3"/>
      <c r="G85" s="3"/>
      <c r="H85" s="19"/>
      <c r="I85" s="3"/>
      <c r="J85" s="3"/>
      <c r="K85" s="3"/>
      <c r="L85" s="3"/>
      <c r="M85" s="3"/>
    </row>
  </sheetData>
  <sheetProtection/>
  <mergeCells count="9">
    <mergeCell ref="C3:F3"/>
    <mergeCell ref="I3:L3"/>
    <mergeCell ref="A1:N1"/>
    <mergeCell ref="B2:F2"/>
    <mergeCell ref="A2:A4"/>
    <mergeCell ref="H2:L2"/>
    <mergeCell ref="H3:H4"/>
    <mergeCell ref="N2:N4"/>
    <mergeCell ref="B3:B4"/>
  </mergeCells>
  <printOptions/>
  <pageMargins left="0.5905511811023623" right="0.31496062992125984" top="0.3937007874015748" bottom="0.3937007874015748" header="0.31496062992125984" footer="0"/>
  <pageSetup horizontalDpi="600" verticalDpi="600" orientation="landscape" paperSize="9" scale="6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Комарова Наталья Михайловна</cp:lastModifiedBy>
  <cp:lastPrinted>2018-02-16T06:28:20Z</cp:lastPrinted>
  <dcterms:created xsi:type="dcterms:W3CDTF">2002-03-11T10:22:12Z</dcterms:created>
  <dcterms:modified xsi:type="dcterms:W3CDTF">2018-02-20T12:53:26Z</dcterms:modified>
  <cp:category/>
  <cp:version/>
  <cp:contentType/>
  <cp:contentStatus/>
</cp:coreProperties>
</file>