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768" windowWidth="12060" windowHeight="9456" activeTab="0"/>
  </bookViews>
  <sheets>
    <sheet name="ГМР " sheetId="1" r:id="rId1"/>
  </sheets>
  <definedNames>
    <definedName name="_xlnm.Print_Titles" localSheetId="0">'ГМР '!$2:$4</definedName>
  </definedNames>
  <calcPr fullCalcOnLoad="1"/>
</workbook>
</file>

<file path=xl/sharedStrings.xml><?xml version="1.0" encoding="utf-8"?>
<sst xmlns="http://schemas.openxmlformats.org/spreadsheetml/2006/main" count="69" uniqueCount="62">
  <si>
    <t xml:space="preserve">Наименование </t>
  </si>
  <si>
    <t>Средства ГМР</t>
  </si>
  <si>
    <t>в том числе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</si>
  <si>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</si>
  <si>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</si>
  <si>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</si>
  <si>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</si>
  <si>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</si>
  <si>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</si>
  <si>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ИТОГО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</si>
  <si>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</si>
  <si>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</si>
  <si>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</si>
  <si>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</si>
  <si>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</si>
  <si>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</si>
  <si>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</si>
  <si>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</si>
  <si>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</si>
  <si>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</si>
  <si>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</si>
  <si>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</si>
  <si>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</si>
  <si>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</si>
  <si>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</si>
  <si>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</si>
  <si>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</si>
  <si>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</si>
  <si>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</si>
  <si>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</si>
  <si>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</si>
  <si>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</si>
  <si>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</si>
  <si>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</si>
  <si>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</si>
  <si>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</si>
  <si>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</si>
  <si>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</si>
  <si>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</si>
  <si>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</si>
  <si>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Устойчивое общественное развитие в Гатчинском муниципальном районе, в т.ч. по подпрограммам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</si>
  <si>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</si>
  <si>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</si>
  <si>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</si>
  <si>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>Социальная поддержка отдельных категорий граждан в Гатчинском муниципальном районе, в т.ч. по подпрограммам</t>
  </si>
  <si>
    <t>Средства федерального бюджета</t>
  </si>
  <si>
    <t xml:space="preserve">Патриотическое воспитание молодежи Гатчинского муниципального района </t>
  </si>
  <si>
    <t>Средства бюджета ЛО</t>
  </si>
  <si>
    <t>Сохранение и развитие народной культуры, искусства и самодеятельного творчества</t>
  </si>
  <si>
    <t>Борьба с борщевиком Сосновского</t>
  </si>
  <si>
    <t>Внебюджетные средства*</t>
  </si>
  <si>
    <t>* - внебюджетные средства указаны справочно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</si>
  <si>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</si>
  <si>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Финансовое обеспечение реализации муниципальной программы "Современное образование в ГМР"</t>
  </si>
  <si>
    <t>Поддержка социально-ориентированных некоммерческих организаций, осуществляющих деятельность на территории  ГМР, в 2016-2017 гг.</t>
  </si>
  <si>
    <t>%  исполне ния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</si>
  <si>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</si>
  <si>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ПЛАН на 2017 год (тыс. руб.)</t>
  </si>
  <si>
    <t>"Устойчивое развитие сельских территорий Гатчинского муниципального района на 2017 год (I этап)"</t>
  </si>
  <si>
    <t>Исполнение бюджетных ассигнований на реализацию муниципальных программ Гатчинского муниципального района за январь - сентябрь 2017 года</t>
  </si>
  <si>
    <t>ФАКТ за 9 месяцев 2017 года (тыс. руб.)</t>
  </si>
  <si>
    <t>Средства МО "Город Гатчина"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</si>
</sst>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4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164" fontId="5" fillId="32" borderId="0" xfId="0" applyNumberFormat="1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5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8" sqref="P8"/>
    </sheetView>
  </sheetViews>
  <sheetFormatPr defaultColWidth="9.140625" defaultRowHeight="12.75" outlineLevelRow="1"/>
  <cols>
    <col min="1" max="1" width="42.57421875" style="3" customWidth="1"/>
    <col min="2" max="2" width="11.8515625" style="3" customWidth="1"/>
    <col min="3" max="3" width="12.28125" style="3" customWidth="1"/>
    <col min="4" max="4" width="12.140625" style="3" customWidth="1"/>
    <col min="5" max="5" width="10.8515625" style="3" customWidth="1"/>
    <col min="6" max="7" width="10.57421875" style="3" customWidth="1"/>
    <col min="8" max="8" width="12.57421875" style="3" customWidth="1"/>
    <col min="9" max="9" width="10.57421875" style="3" customWidth="1"/>
    <col min="10" max="10" width="11.57421875" style="3" customWidth="1"/>
    <col min="11" max="11" width="9.7109375" style="3" customWidth="1"/>
    <col min="12" max="13" width="11.57421875" style="3" customWidth="1"/>
    <col min="14" max="14" width="9.140625" style="10" customWidth="1"/>
    <col min="15" max="15" width="11.421875" style="5" bestFit="1" customWidth="1"/>
    <col min="16" max="16" width="13.8515625" style="5" customWidth="1"/>
    <col min="17" max="16384" width="9.140625" style="5" customWidth="1"/>
  </cols>
  <sheetData>
    <row r="1" spans="1:14" ht="28.5" customHeight="1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customHeight="1">
      <c r="A2" s="39" t="s">
        <v>0</v>
      </c>
      <c r="B2" s="38" t="s">
        <v>57</v>
      </c>
      <c r="C2" s="38"/>
      <c r="D2" s="38"/>
      <c r="E2" s="38"/>
      <c r="F2" s="38"/>
      <c r="G2" s="17"/>
      <c r="H2" s="40" t="s">
        <v>60</v>
      </c>
      <c r="I2" s="41"/>
      <c r="J2" s="41"/>
      <c r="K2" s="41"/>
      <c r="L2" s="41"/>
      <c r="M2" s="18"/>
      <c r="N2" s="43" t="s">
        <v>55</v>
      </c>
    </row>
    <row r="3" spans="1:14" ht="14.25" customHeight="1">
      <c r="A3" s="39"/>
      <c r="B3" s="42" t="s">
        <v>9</v>
      </c>
      <c r="C3" s="31" t="s">
        <v>2</v>
      </c>
      <c r="D3" s="32"/>
      <c r="E3" s="32"/>
      <c r="F3" s="33"/>
      <c r="G3" s="15"/>
      <c r="H3" s="42" t="s">
        <v>9</v>
      </c>
      <c r="I3" s="34" t="s">
        <v>2</v>
      </c>
      <c r="J3" s="35"/>
      <c r="K3" s="35"/>
      <c r="L3" s="36"/>
      <c r="M3" s="16"/>
      <c r="N3" s="43"/>
    </row>
    <row r="4" spans="1:14" ht="35.25" customHeight="1">
      <c r="A4" s="39"/>
      <c r="B4" s="42"/>
      <c r="C4" s="1" t="s">
        <v>1</v>
      </c>
      <c r="D4" s="12" t="s">
        <v>47</v>
      </c>
      <c r="E4" s="1" t="s">
        <v>45</v>
      </c>
      <c r="F4" s="1" t="s">
        <v>50</v>
      </c>
      <c r="G4" s="1" t="s">
        <v>61</v>
      </c>
      <c r="H4" s="42"/>
      <c r="I4" s="1" t="s">
        <v>1</v>
      </c>
      <c r="J4" s="12" t="s">
        <v>47</v>
      </c>
      <c r="K4" s="1" t="s">
        <v>45</v>
      </c>
      <c r="L4" s="1" t="s">
        <v>50</v>
      </c>
      <c r="M4" s="1" t="s">
        <v>61</v>
      </c>
      <c r="N4" s="43"/>
    </row>
    <row r="5" spans="1:16" ht="41.25" customHeight="1">
      <c r="A5" s="29" t="s">
        <v>3</v>
      </c>
      <c r="B5" s="28">
        <f>C5+D5+E5+F5+G5</f>
        <v>5158055.200000001</v>
      </c>
      <c r="C5" s="28">
        <f>C6+C12+C15+C19+C24+C29+C33+C36+C39+C45+C48</f>
        <v>1520779.1000000003</v>
      </c>
      <c r="D5" s="28">
        <f>D6+D12+D15+D19+D24+D29+D33+D36+D39+D45+D48</f>
        <v>3540864.5000000005</v>
      </c>
      <c r="E5" s="28">
        <f>E6+E12+E15+E19+E24+E29+E33+E36+E39+E45+E48</f>
        <v>33951.2</v>
      </c>
      <c r="F5" s="28">
        <f>F6+F12+F15+F19+F24+F29+F33+F36+F39+F45+F48</f>
        <v>60537</v>
      </c>
      <c r="G5" s="28">
        <f>G6+G12+G15+G19+G24+G29+G33+G36+G39+G45+G48</f>
        <v>1923.4</v>
      </c>
      <c r="H5" s="28">
        <f>I5+J5+K5+L5+M5</f>
        <v>3375184.7800000003</v>
      </c>
      <c r="I5" s="28">
        <f>I6+I12+I15+I19+I24+I29+I33+I36+I39+I45+I48</f>
        <v>929786.93</v>
      </c>
      <c r="J5" s="28">
        <f>J6+J12+J15+J19+J24+J29+J33+J36+J39+J45+J48</f>
        <v>2395260.58</v>
      </c>
      <c r="K5" s="28">
        <f>K6+K12+K15+K19+K24+K29+K33+K36+K39+K45+K48</f>
        <v>5675.77</v>
      </c>
      <c r="L5" s="28">
        <f>L6+L12+L15+L19+L24+L29+L33+L36+L39+L45+L48</f>
        <v>44136.6</v>
      </c>
      <c r="M5" s="28">
        <f>M6+M12+M15+M19+M24+M29+M33+M36+M39+M45+M48</f>
        <v>324.9</v>
      </c>
      <c r="N5" s="30">
        <f aca="true" t="shared" si="0" ref="N5:N27">H5/B5*100</f>
        <v>65.43522023571984</v>
      </c>
      <c r="O5" s="6"/>
      <c r="P5" s="6"/>
    </row>
    <row r="6" spans="1:15" ht="48" customHeight="1">
      <c r="A6" s="2" t="s">
        <v>4</v>
      </c>
      <c r="B6" s="9">
        <f>SUM(B7:B11)</f>
        <v>3589971.2</v>
      </c>
      <c r="C6" s="9">
        <f>SUM(C7:C11)</f>
        <v>1005806.6</v>
      </c>
      <c r="D6" s="21">
        <f>SUM(D7:D11)</f>
        <v>2582147.4</v>
      </c>
      <c r="E6" s="9">
        <f>SUM(E7:E11)</f>
        <v>2017.2</v>
      </c>
      <c r="F6" s="9">
        <f aca="true" t="shared" si="1" ref="F6:L6">SUM(F7:F11)</f>
        <v>0</v>
      </c>
      <c r="G6" s="9">
        <f>G7+G8+G9+G10+G11</f>
        <v>0</v>
      </c>
      <c r="H6" s="9">
        <f t="shared" si="1"/>
        <v>2394230.3000000003</v>
      </c>
      <c r="I6" s="9">
        <f t="shared" si="1"/>
        <v>634098.5</v>
      </c>
      <c r="J6" s="21">
        <f t="shared" si="1"/>
        <v>1759459.4000000001</v>
      </c>
      <c r="K6" s="9">
        <f t="shared" si="1"/>
        <v>672.4</v>
      </c>
      <c r="L6" s="9">
        <f t="shared" si="1"/>
        <v>0</v>
      </c>
      <c r="M6" s="9">
        <f>M7+M8+M9+M10+M11</f>
        <v>0</v>
      </c>
      <c r="N6" s="8">
        <f t="shared" si="0"/>
        <v>66.6921868342565</v>
      </c>
      <c r="O6" s="6"/>
    </row>
    <row r="7" spans="1:16" ht="24.75" customHeight="1">
      <c r="A7" s="26" t="s">
        <v>5</v>
      </c>
      <c r="B7" s="20">
        <f>C7+D7+E7</f>
        <v>1563447.5</v>
      </c>
      <c r="C7" s="20">
        <v>416343.5</v>
      </c>
      <c r="D7" s="20">
        <v>1147104</v>
      </c>
      <c r="E7" s="20">
        <v>0</v>
      </c>
      <c r="F7" s="20">
        <v>0</v>
      </c>
      <c r="G7" s="20">
        <v>0</v>
      </c>
      <c r="H7" s="20">
        <f>I7+J7+K7</f>
        <v>1047192.7000000001</v>
      </c>
      <c r="I7" s="20">
        <v>280099.4</v>
      </c>
      <c r="J7" s="20">
        <v>767093.3</v>
      </c>
      <c r="K7" s="20">
        <v>0</v>
      </c>
      <c r="L7" s="20">
        <v>0</v>
      </c>
      <c r="M7" s="20">
        <v>0</v>
      </c>
      <c r="N7" s="19">
        <f t="shared" si="0"/>
        <v>66.97971630003566</v>
      </c>
      <c r="O7" s="6"/>
      <c r="P7" s="6"/>
    </row>
    <row r="8" spans="1:16" ht="36" customHeight="1">
      <c r="A8" s="26" t="s">
        <v>6</v>
      </c>
      <c r="B8" s="20">
        <f>C8+D8+E8</f>
        <v>1698609.2</v>
      </c>
      <c r="C8" s="20">
        <v>309606</v>
      </c>
      <c r="D8" s="20">
        <v>1386986</v>
      </c>
      <c r="E8" s="20">
        <v>2017.2</v>
      </c>
      <c r="F8" s="20">
        <v>0</v>
      </c>
      <c r="G8" s="20">
        <v>0</v>
      </c>
      <c r="H8" s="20">
        <f>I8+J8+K8</f>
        <v>1136822.7</v>
      </c>
      <c r="I8" s="20">
        <v>180084.9</v>
      </c>
      <c r="J8" s="20">
        <v>956065.4</v>
      </c>
      <c r="K8" s="20">
        <v>672.4</v>
      </c>
      <c r="L8" s="20">
        <v>0</v>
      </c>
      <c r="M8" s="20">
        <v>0</v>
      </c>
      <c r="N8" s="19">
        <f t="shared" si="0"/>
        <v>66.9266774252724</v>
      </c>
      <c r="O8" s="14"/>
      <c r="P8" s="6"/>
    </row>
    <row r="9" spans="1:16" ht="27.75" customHeight="1">
      <c r="A9" s="26" t="s">
        <v>7</v>
      </c>
      <c r="B9" s="20">
        <f>C9+D9</f>
        <v>245825.4</v>
      </c>
      <c r="C9" s="20">
        <v>242786.6</v>
      </c>
      <c r="D9" s="20">
        <v>3038.8</v>
      </c>
      <c r="E9" s="20">
        <v>0</v>
      </c>
      <c r="F9" s="20">
        <v>0</v>
      </c>
      <c r="G9" s="20">
        <v>0</v>
      </c>
      <c r="H9" s="20">
        <f>I9+J9</f>
        <v>149552.2</v>
      </c>
      <c r="I9" s="20">
        <v>149091.5</v>
      </c>
      <c r="J9" s="20">
        <v>460.7</v>
      </c>
      <c r="K9" s="20">
        <v>0</v>
      </c>
      <c r="L9" s="20">
        <v>0</v>
      </c>
      <c r="M9" s="20">
        <v>0</v>
      </c>
      <c r="N9" s="19">
        <f t="shared" si="0"/>
        <v>60.83675649465028</v>
      </c>
      <c r="O9" s="6"/>
      <c r="P9" s="6"/>
    </row>
    <row r="10" spans="1:16" s="7" customFormat="1" ht="30.75" customHeight="1">
      <c r="A10" s="26" t="s">
        <v>8</v>
      </c>
      <c r="B10" s="20">
        <f>SUM(C10:D10:E10)</f>
        <v>1715.5</v>
      </c>
      <c r="C10" s="20">
        <v>1475.5</v>
      </c>
      <c r="D10" s="20">
        <v>240</v>
      </c>
      <c r="E10" s="20">
        <v>0</v>
      </c>
      <c r="F10" s="20">
        <v>0</v>
      </c>
      <c r="G10" s="20">
        <v>0</v>
      </c>
      <c r="H10" s="20">
        <f>SUM(I10:J10)</f>
        <v>1204.5</v>
      </c>
      <c r="I10" s="20">
        <v>964.5</v>
      </c>
      <c r="J10" s="20">
        <v>240</v>
      </c>
      <c r="K10" s="20">
        <v>0</v>
      </c>
      <c r="L10" s="20">
        <v>0</v>
      </c>
      <c r="M10" s="20">
        <v>0</v>
      </c>
      <c r="N10" s="19">
        <f t="shared" si="0"/>
        <v>70.2127659574468</v>
      </c>
      <c r="O10" s="6"/>
      <c r="P10" s="6"/>
    </row>
    <row r="11" spans="1:16" ht="48" customHeight="1" outlineLevel="1">
      <c r="A11" s="26" t="s">
        <v>53</v>
      </c>
      <c r="B11" s="20">
        <f>SUM(C11:D11:E11)</f>
        <v>80373.6</v>
      </c>
      <c r="C11" s="20">
        <v>35595</v>
      </c>
      <c r="D11" s="20">
        <v>44778.6</v>
      </c>
      <c r="E11" s="20">
        <v>0</v>
      </c>
      <c r="F11" s="20">
        <v>0</v>
      </c>
      <c r="G11" s="20">
        <v>0</v>
      </c>
      <c r="H11" s="20">
        <f>SUM(I11:J11)</f>
        <v>59458.2</v>
      </c>
      <c r="I11" s="20">
        <v>23858.2</v>
      </c>
      <c r="J11" s="20">
        <v>35600</v>
      </c>
      <c r="K11" s="20">
        <v>0</v>
      </c>
      <c r="L11" s="20">
        <v>0</v>
      </c>
      <c r="M11" s="20">
        <v>0</v>
      </c>
      <c r="N11" s="19">
        <f t="shared" si="0"/>
        <v>73.97727612051717</v>
      </c>
      <c r="O11" s="22"/>
      <c r="P11" s="6"/>
    </row>
    <row r="12" spans="1:15" ht="57" customHeight="1" outlineLevel="1">
      <c r="A12" s="2" t="s">
        <v>44</v>
      </c>
      <c r="B12" s="9">
        <f aca="true" t="shared" si="2" ref="B12:L12">SUM(B13:B14)</f>
        <v>389035.9</v>
      </c>
      <c r="C12" s="9">
        <f t="shared" si="2"/>
        <v>68797.70000000001</v>
      </c>
      <c r="D12" s="21">
        <f t="shared" si="2"/>
        <v>262480.7</v>
      </c>
      <c r="E12" s="9">
        <f t="shared" si="2"/>
        <v>1320.5</v>
      </c>
      <c r="F12" s="9">
        <f t="shared" si="2"/>
        <v>56437</v>
      </c>
      <c r="G12" s="9">
        <f>G13+G14</f>
        <v>0</v>
      </c>
      <c r="H12" s="9">
        <f t="shared" si="2"/>
        <v>327766.77</v>
      </c>
      <c r="I12" s="9">
        <f t="shared" si="2"/>
        <v>48756</v>
      </c>
      <c r="J12" s="21">
        <f t="shared" si="2"/>
        <v>233558.5</v>
      </c>
      <c r="K12" s="9">
        <f t="shared" si="2"/>
        <v>1315.67</v>
      </c>
      <c r="L12" s="9">
        <f t="shared" si="2"/>
        <v>44136.6</v>
      </c>
      <c r="M12" s="9">
        <f>M13+M14</f>
        <v>0</v>
      </c>
      <c r="N12" s="8">
        <f t="shared" si="0"/>
        <v>84.25103441610402</v>
      </c>
      <c r="O12" s="23"/>
    </row>
    <row r="13" spans="1:15" ht="33" customHeight="1" outlineLevel="1">
      <c r="A13" s="26" t="s">
        <v>10</v>
      </c>
      <c r="B13" s="20">
        <f>SUM(C13:D13:E13:F13)</f>
        <v>302955.5</v>
      </c>
      <c r="C13" s="20">
        <v>65803.6</v>
      </c>
      <c r="D13" s="20">
        <v>180714.9</v>
      </c>
      <c r="E13" s="20">
        <v>0</v>
      </c>
      <c r="F13" s="20">
        <v>56437</v>
      </c>
      <c r="G13" s="20">
        <v>0</v>
      </c>
      <c r="H13" s="20">
        <f>SUM(I13:J13:K13:L13)</f>
        <v>259794</v>
      </c>
      <c r="I13" s="20">
        <v>47103</v>
      </c>
      <c r="J13" s="20">
        <v>168554.4</v>
      </c>
      <c r="K13" s="20">
        <v>0</v>
      </c>
      <c r="L13" s="20">
        <v>44136.6</v>
      </c>
      <c r="M13" s="20">
        <v>0</v>
      </c>
      <c r="N13" s="19">
        <f t="shared" si="0"/>
        <v>85.75318817450088</v>
      </c>
      <c r="O13" s="23"/>
    </row>
    <row r="14" spans="1:15" s="7" customFormat="1" ht="34.5" customHeight="1">
      <c r="A14" s="26" t="s">
        <v>11</v>
      </c>
      <c r="B14" s="20">
        <f>SUM(C14:D14:E14)</f>
        <v>86080.40000000001</v>
      </c>
      <c r="C14" s="20">
        <v>2994.1</v>
      </c>
      <c r="D14" s="20">
        <v>81765.8</v>
      </c>
      <c r="E14" s="20">
        <v>1320.5</v>
      </c>
      <c r="F14" s="20">
        <v>0</v>
      </c>
      <c r="G14" s="20">
        <v>0</v>
      </c>
      <c r="H14" s="20">
        <f>SUM(I14:J14:K14)</f>
        <v>67972.77</v>
      </c>
      <c r="I14" s="20">
        <v>1653</v>
      </c>
      <c r="J14" s="20">
        <v>65004.1</v>
      </c>
      <c r="K14" s="20">
        <v>1315.67</v>
      </c>
      <c r="L14" s="20">
        <v>0</v>
      </c>
      <c r="M14" s="20">
        <v>0</v>
      </c>
      <c r="N14" s="19">
        <f t="shared" si="0"/>
        <v>78.96428222917179</v>
      </c>
      <c r="O14" s="24"/>
    </row>
    <row r="15" spans="1:15" ht="50.25" customHeight="1">
      <c r="A15" s="2" t="s">
        <v>12</v>
      </c>
      <c r="B15" s="9">
        <f aca="true" t="shared" si="3" ref="B15:L15">SUM(B16:B18)</f>
        <v>11207</v>
      </c>
      <c r="C15" s="9">
        <f t="shared" si="3"/>
        <v>11207</v>
      </c>
      <c r="D15" s="21">
        <f t="shared" si="3"/>
        <v>0</v>
      </c>
      <c r="E15" s="9">
        <f t="shared" si="3"/>
        <v>0</v>
      </c>
      <c r="F15" s="9">
        <f t="shared" si="3"/>
        <v>0</v>
      </c>
      <c r="G15" s="9">
        <f>G16+G17+G18</f>
        <v>0</v>
      </c>
      <c r="H15" s="9">
        <f t="shared" si="3"/>
        <v>4825.200000000001</v>
      </c>
      <c r="I15" s="9">
        <f t="shared" si="3"/>
        <v>4825.200000000001</v>
      </c>
      <c r="J15" s="21">
        <f t="shared" si="3"/>
        <v>0</v>
      </c>
      <c r="K15" s="9">
        <f t="shared" si="3"/>
        <v>0</v>
      </c>
      <c r="L15" s="9">
        <f t="shared" si="3"/>
        <v>0</v>
      </c>
      <c r="M15" s="9">
        <f>M16+M17+M18</f>
        <v>0</v>
      </c>
      <c r="N15" s="8">
        <f t="shared" si="0"/>
        <v>43.055233336307666</v>
      </c>
      <c r="O15" s="6"/>
    </row>
    <row r="16" spans="1:15" ht="36" customHeight="1" outlineLevel="1">
      <c r="A16" s="26" t="s">
        <v>13</v>
      </c>
      <c r="B16" s="20">
        <f>SUM(C16:D16)</f>
        <v>5607</v>
      </c>
      <c r="C16" s="20">
        <v>5607</v>
      </c>
      <c r="D16" s="20">
        <v>0</v>
      </c>
      <c r="E16" s="20">
        <v>0</v>
      </c>
      <c r="F16" s="20">
        <v>0</v>
      </c>
      <c r="G16" s="20">
        <v>0</v>
      </c>
      <c r="H16" s="20">
        <f>SUM(I16:J16)</f>
        <v>2203.3</v>
      </c>
      <c r="I16" s="20">
        <v>2203.3</v>
      </c>
      <c r="J16" s="20">
        <v>0</v>
      </c>
      <c r="K16" s="20">
        <v>0</v>
      </c>
      <c r="L16" s="20">
        <v>0</v>
      </c>
      <c r="M16" s="20">
        <v>0</v>
      </c>
      <c r="N16" s="19">
        <f t="shared" si="0"/>
        <v>39.29552345282683</v>
      </c>
      <c r="O16" s="6"/>
    </row>
    <row r="17" spans="1:15" ht="42" customHeight="1" outlineLevel="1">
      <c r="A17" s="26" t="s">
        <v>14</v>
      </c>
      <c r="B17" s="20">
        <f>SUM(C17:D17)</f>
        <v>5000</v>
      </c>
      <c r="C17" s="20">
        <v>5000</v>
      </c>
      <c r="D17" s="20">
        <v>0</v>
      </c>
      <c r="E17" s="20">
        <v>0</v>
      </c>
      <c r="F17" s="20">
        <v>0</v>
      </c>
      <c r="G17" s="20">
        <v>0</v>
      </c>
      <c r="H17" s="20">
        <f>SUM(I17:J17)</f>
        <v>2021.9</v>
      </c>
      <c r="I17" s="20">
        <v>2021.9</v>
      </c>
      <c r="J17" s="20">
        <v>0</v>
      </c>
      <c r="K17" s="20">
        <v>0</v>
      </c>
      <c r="L17" s="20">
        <v>0</v>
      </c>
      <c r="M17" s="20">
        <v>0</v>
      </c>
      <c r="N17" s="19">
        <f t="shared" si="0"/>
        <v>40.438</v>
      </c>
      <c r="O17" s="14"/>
    </row>
    <row r="18" spans="1:15" ht="76.5" customHeight="1" outlineLevel="1">
      <c r="A18" s="27" t="s">
        <v>15</v>
      </c>
      <c r="B18" s="20">
        <f>SUM(C18:D18)</f>
        <v>600</v>
      </c>
      <c r="C18" s="20">
        <v>600</v>
      </c>
      <c r="D18" s="20">
        <v>0</v>
      </c>
      <c r="E18" s="20">
        <v>0</v>
      </c>
      <c r="F18" s="20">
        <v>0</v>
      </c>
      <c r="G18" s="20">
        <v>0</v>
      </c>
      <c r="H18" s="20">
        <f>SUM(I18:J18)</f>
        <v>600</v>
      </c>
      <c r="I18" s="20">
        <v>600</v>
      </c>
      <c r="J18" s="20">
        <v>0</v>
      </c>
      <c r="K18" s="20">
        <v>0</v>
      </c>
      <c r="L18" s="20">
        <v>0</v>
      </c>
      <c r="M18" s="20">
        <v>0</v>
      </c>
      <c r="N18" s="19">
        <f t="shared" si="0"/>
        <v>100</v>
      </c>
      <c r="O18" s="6"/>
    </row>
    <row r="19" spans="1:15" ht="45.75" customHeight="1" outlineLevel="1">
      <c r="A19" s="2" t="s">
        <v>16</v>
      </c>
      <c r="B19" s="9">
        <f aca="true" t="shared" si="4" ref="B19:L19">SUM(B20:B23)</f>
        <v>272929.39999999997</v>
      </c>
      <c r="C19" s="9">
        <f t="shared" si="4"/>
        <v>263127.3</v>
      </c>
      <c r="D19" s="21">
        <f t="shared" si="4"/>
        <v>7809.3</v>
      </c>
      <c r="E19" s="9">
        <f t="shared" si="4"/>
        <v>69.4</v>
      </c>
      <c r="F19" s="9">
        <f t="shared" si="4"/>
        <v>0</v>
      </c>
      <c r="G19" s="9">
        <f>G20+G21+G22+G23</f>
        <v>1923.4</v>
      </c>
      <c r="H19" s="9">
        <f t="shared" si="4"/>
        <v>187780.39999999997</v>
      </c>
      <c r="I19" s="9">
        <f t="shared" si="4"/>
        <v>181837.30000000002</v>
      </c>
      <c r="J19" s="21">
        <f t="shared" si="4"/>
        <v>5618.2</v>
      </c>
      <c r="K19" s="9">
        <f t="shared" si="4"/>
        <v>0</v>
      </c>
      <c r="L19" s="9">
        <f t="shared" si="4"/>
        <v>0</v>
      </c>
      <c r="M19" s="9">
        <f>M20+M21+M22+M23</f>
        <v>324.9</v>
      </c>
      <c r="N19" s="9">
        <f t="shared" si="0"/>
        <v>68.80182200964792</v>
      </c>
      <c r="O19" s="6"/>
    </row>
    <row r="20" spans="1:15" ht="34.5" customHeight="1" outlineLevel="1">
      <c r="A20" s="26" t="s">
        <v>48</v>
      </c>
      <c r="B20" s="20">
        <f>SUM(C20:D20:E20:F20)</f>
        <v>11263</v>
      </c>
      <c r="C20" s="20">
        <v>7416.3</v>
      </c>
      <c r="D20" s="20">
        <v>3846.7</v>
      </c>
      <c r="E20" s="20">
        <v>0</v>
      </c>
      <c r="F20" s="20">
        <v>0</v>
      </c>
      <c r="G20" s="20">
        <v>0</v>
      </c>
      <c r="H20" s="20">
        <f>SUM(I20:J20:K20)</f>
        <v>10538.8</v>
      </c>
      <c r="I20" s="20">
        <v>6692.1</v>
      </c>
      <c r="J20" s="20">
        <v>3846.7</v>
      </c>
      <c r="K20" s="20">
        <v>0</v>
      </c>
      <c r="L20" s="20">
        <v>0</v>
      </c>
      <c r="M20" s="20">
        <v>0</v>
      </c>
      <c r="N20" s="19">
        <f t="shared" si="0"/>
        <v>93.57009677705761</v>
      </c>
      <c r="O20" s="25"/>
    </row>
    <row r="21" spans="1:14" ht="32.25" customHeight="1">
      <c r="A21" s="26" t="s">
        <v>17</v>
      </c>
      <c r="B21" s="20">
        <f>SUM(C21:D21:E21:F21)</f>
        <v>223967.09999999998</v>
      </c>
      <c r="C21" s="20">
        <v>223326.3</v>
      </c>
      <c r="D21" s="20">
        <v>640.8</v>
      </c>
      <c r="E21" s="20">
        <v>0</v>
      </c>
      <c r="F21" s="20">
        <v>0</v>
      </c>
      <c r="G21" s="20">
        <v>0</v>
      </c>
      <c r="H21" s="20">
        <f>SUM(I21:J21:K21)</f>
        <v>154007.8</v>
      </c>
      <c r="I21" s="20">
        <v>153367</v>
      </c>
      <c r="J21" s="20">
        <v>640.8</v>
      </c>
      <c r="K21" s="20">
        <v>0</v>
      </c>
      <c r="L21" s="20">
        <v>0</v>
      </c>
      <c r="M21" s="20">
        <v>0</v>
      </c>
      <c r="N21" s="19">
        <f t="shared" si="0"/>
        <v>68.76358179393313</v>
      </c>
    </row>
    <row r="22" spans="1:14" ht="44.25" customHeight="1" outlineLevel="1">
      <c r="A22" s="26" t="s">
        <v>18</v>
      </c>
      <c r="B22" s="20">
        <f>C22+D22+E22+G22</f>
        <v>35934.3</v>
      </c>
      <c r="C22" s="20">
        <v>30619.7</v>
      </c>
      <c r="D22" s="20">
        <v>3321.8</v>
      </c>
      <c r="E22" s="20">
        <v>69.4</v>
      </c>
      <c r="F22" s="20">
        <v>0</v>
      </c>
      <c r="G22" s="20">
        <v>1923.4</v>
      </c>
      <c r="H22" s="20">
        <f>I22+J22+K22+M22</f>
        <v>22592.800000000003</v>
      </c>
      <c r="I22" s="20">
        <v>21137.2</v>
      </c>
      <c r="J22" s="20">
        <v>1130.7</v>
      </c>
      <c r="K22" s="20">
        <v>0</v>
      </c>
      <c r="L22" s="20">
        <v>0</v>
      </c>
      <c r="M22" s="20">
        <v>324.9</v>
      </c>
      <c r="N22" s="19">
        <f t="shared" si="0"/>
        <v>62.872520127009565</v>
      </c>
    </row>
    <row r="23" spans="1:14" ht="33.75" customHeight="1" outlineLevel="1">
      <c r="A23" s="26" t="s">
        <v>19</v>
      </c>
      <c r="B23" s="20">
        <f>SUM(C23:D23:E23:F23)</f>
        <v>1765</v>
      </c>
      <c r="C23" s="20">
        <v>1765</v>
      </c>
      <c r="D23" s="20">
        <v>0</v>
      </c>
      <c r="E23" s="20">
        <v>0</v>
      </c>
      <c r="F23" s="20">
        <v>0</v>
      </c>
      <c r="G23" s="20">
        <v>0</v>
      </c>
      <c r="H23" s="20">
        <f>SUM(I23:J23:K23)</f>
        <v>641</v>
      </c>
      <c r="I23" s="20">
        <v>641</v>
      </c>
      <c r="J23" s="20">
        <v>0</v>
      </c>
      <c r="K23" s="20">
        <v>0</v>
      </c>
      <c r="L23" s="20">
        <v>0</v>
      </c>
      <c r="M23" s="20">
        <v>0</v>
      </c>
      <c r="N23" s="19">
        <f t="shared" si="0"/>
        <v>36.31728045325779</v>
      </c>
    </row>
    <row r="24" spans="1:14" ht="72" customHeight="1">
      <c r="A24" s="2" t="s">
        <v>20</v>
      </c>
      <c r="B24" s="9">
        <f aca="true" t="shared" si="5" ref="B24:L24">SUM(B25:B28)</f>
        <v>144270.40000000002</v>
      </c>
      <c r="C24" s="9">
        <f t="shared" si="5"/>
        <v>19160</v>
      </c>
      <c r="D24" s="21">
        <f t="shared" si="5"/>
        <v>119865.20000000001</v>
      </c>
      <c r="E24" s="9">
        <f t="shared" si="5"/>
        <v>5245.2</v>
      </c>
      <c r="F24" s="9">
        <f t="shared" si="5"/>
        <v>0</v>
      </c>
      <c r="G24" s="9">
        <f>G25+G26+G27+G28</f>
        <v>0</v>
      </c>
      <c r="H24" s="9">
        <f t="shared" si="5"/>
        <v>113262.98999999999</v>
      </c>
      <c r="I24" s="9">
        <f t="shared" si="5"/>
        <v>14672.01</v>
      </c>
      <c r="J24" s="21">
        <f t="shared" si="5"/>
        <v>94903.28</v>
      </c>
      <c r="K24" s="9">
        <f t="shared" si="5"/>
        <v>3687.7</v>
      </c>
      <c r="L24" s="9">
        <f t="shared" si="5"/>
        <v>0</v>
      </c>
      <c r="M24" s="9">
        <f>M25+M26+M27+M28</f>
        <v>0</v>
      </c>
      <c r="N24" s="8">
        <f t="shared" si="0"/>
        <v>78.50743465048961</v>
      </c>
    </row>
    <row r="25" spans="1:14" ht="49.5" customHeight="1" outlineLevel="1">
      <c r="A25" s="27" t="s">
        <v>21</v>
      </c>
      <c r="B25" s="20">
        <f>SUM(C25:D25:E25:F25)</f>
        <v>59511.3</v>
      </c>
      <c r="C25" s="20">
        <v>4160</v>
      </c>
      <c r="D25" s="20">
        <v>54794.4</v>
      </c>
      <c r="E25" s="20">
        <v>556.9</v>
      </c>
      <c r="F25" s="20">
        <v>0</v>
      </c>
      <c r="G25" s="20">
        <v>0</v>
      </c>
      <c r="H25" s="20">
        <f>SUM(I25:K25)</f>
        <v>49960.89</v>
      </c>
      <c r="I25" s="20">
        <v>672.01</v>
      </c>
      <c r="J25" s="20">
        <v>48903.28</v>
      </c>
      <c r="K25" s="20">
        <v>385.6</v>
      </c>
      <c r="L25" s="20">
        <v>0</v>
      </c>
      <c r="M25" s="20">
        <v>0</v>
      </c>
      <c r="N25" s="19">
        <f t="shared" si="0"/>
        <v>83.95193853940344</v>
      </c>
    </row>
    <row r="26" spans="1:14" ht="31.5" customHeight="1" outlineLevel="1">
      <c r="A26" s="27" t="s">
        <v>22</v>
      </c>
      <c r="B26" s="20">
        <f>SUM(C26:D26:E26:F26)</f>
        <v>14000</v>
      </c>
      <c r="C26" s="20">
        <v>14000</v>
      </c>
      <c r="D26" s="20">
        <v>0</v>
      </c>
      <c r="E26" s="20">
        <v>0</v>
      </c>
      <c r="F26" s="20">
        <v>0</v>
      </c>
      <c r="G26" s="20">
        <v>0</v>
      </c>
      <c r="H26" s="20">
        <f>SUM(I26:K26)</f>
        <v>14000</v>
      </c>
      <c r="I26" s="20">
        <v>14000</v>
      </c>
      <c r="J26" s="20">
        <v>0</v>
      </c>
      <c r="K26" s="20">
        <v>0</v>
      </c>
      <c r="L26" s="20">
        <v>0</v>
      </c>
      <c r="M26" s="20">
        <v>0</v>
      </c>
      <c r="N26" s="19">
        <f t="shared" si="0"/>
        <v>100</v>
      </c>
    </row>
    <row r="27" spans="1:14" ht="72.75" customHeight="1" outlineLevel="1">
      <c r="A27" s="27" t="s">
        <v>56</v>
      </c>
      <c r="B27" s="20">
        <f>SUM(C27:D27:E27:F27)</f>
        <v>1000</v>
      </c>
      <c r="C27" s="20">
        <v>1000</v>
      </c>
      <c r="D27" s="20">
        <v>0</v>
      </c>
      <c r="E27" s="20">
        <v>0</v>
      </c>
      <c r="F27" s="20">
        <v>0</v>
      </c>
      <c r="G27" s="20">
        <v>0</v>
      </c>
      <c r="H27" s="20">
        <f>SUM(I27:K27)</f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f t="shared" si="0"/>
        <v>0</v>
      </c>
    </row>
    <row r="28" spans="1:14" ht="74.25" customHeight="1">
      <c r="A28" s="27" t="s">
        <v>23</v>
      </c>
      <c r="B28" s="20">
        <f>SUM(C28:D28:E28:F28)</f>
        <v>69759.1</v>
      </c>
      <c r="C28" s="20">
        <v>0</v>
      </c>
      <c r="D28" s="20">
        <v>65070.8</v>
      </c>
      <c r="E28" s="20">
        <v>4688.3</v>
      </c>
      <c r="F28" s="20">
        <v>0</v>
      </c>
      <c r="G28" s="20">
        <v>0</v>
      </c>
      <c r="H28" s="20">
        <f>SUM(I28:J28:K28:L28)</f>
        <v>49302.1</v>
      </c>
      <c r="I28" s="20">
        <v>0</v>
      </c>
      <c r="J28" s="20">
        <v>46000</v>
      </c>
      <c r="K28" s="20">
        <v>3302.1</v>
      </c>
      <c r="L28" s="20">
        <v>0</v>
      </c>
      <c r="M28" s="20">
        <v>0</v>
      </c>
      <c r="N28" s="19">
        <f aca="true" t="shared" si="6" ref="N28:N53">H28/B28*100</f>
        <v>70.67479368283134</v>
      </c>
    </row>
    <row r="29" spans="1:15" ht="48.75" customHeight="1" outlineLevel="1">
      <c r="A29" s="2" t="s">
        <v>24</v>
      </c>
      <c r="B29" s="9">
        <f aca="true" t="shared" si="7" ref="B29:L29">SUM(B30:B32)</f>
        <v>5240</v>
      </c>
      <c r="C29" s="9">
        <f t="shared" si="7"/>
        <v>5240</v>
      </c>
      <c r="D29" s="21">
        <f t="shared" si="7"/>
        <v>0</v>
      </c>
      <c r="E29" s="9">
        <f t="shared" si="7"/>
        <v>0</v>
      </c>
      <c r="F29" s="9">
        <f t="shared" si="7"/>
        <v>0</v>
      </c>
      <c r="G29" s="9">
        <f>G30+G31+G32</f>
        <v>0</v>
      </c>
      <c r="H29" s="9">
        <f t="shared" si="7"/>
        <v>2677.4199999999996</v>
      </c>
      <c r="I29" s="9">
        <f t="shared" si="7"/>
        <v>2677.4199999999996</v>
      </c>
      <c r="J29" s="21">
        <f t="shared" si="7"/>
        <v>0</v>
      </c>
      <c r="K29" s="9">
        <f t="shared" si="7"/>
        <v>0</v>
      </c>
      <c r="L29" s="9">
        <f t="shared" si="7"/>
        <v>0</v>
      </c>
      <c r="M29" s="9">
        <f>M30+M31+M32</f>
        <v>0</v>
      </c>
      <c r="N29" s="8">
        <f t="shared" si="6"/>
        <v>51.09580152671755</v>
      </c>
      <c r="O29" s="13"/>
    </row>
    <row r="30" spans="1:14" ht="31.5" customHeight="1" outlineLevel="1">
      <c r="A30" s="26" t="s">
        <v>25</v>
      </c>
      <c r="B30" s="20">
        <f>SUM(C30:D30)</f>
        <v>4590</v>
      </c>
      <c r="C30" s="20">
        <v>4590</v>
      </c>
      <c r="D30" s="20">
        <v>0</v>
      </c>
      <c r="E30" s="20">
        <v>0</v>
      </c>
      <c r="F30" s="20">
        <v>0</v>
      </c>
      <c r="G30" s="20">
        <v>0</v>
      </c>
      <c r="H30" s="20">
        <f>SUM(I30:J30)</f>
        <v>2537.6</v>
      </c>
      <c r="I30" s="20">
        <v>2537.6</v>
      </c>
      <c r="J30" s="20">
        <v>0</v>
      </c>
      <c r="K30" s="20">
        <v>0</v>
      </c>
      <c r="L30" s="20">
        <v>0</v>
      </c>
      <c r="M30" s="20">
        <v>0</v>
      </c>
      <c r="N30" s="19">
        <f t="shared" si="6"/>
        <v>55.285403050108926</v>
      </c>
    </row>
    <row r="31" spans="1:14" ht="105" customHeight="1" outlineLevel="1">
      <c r="A31" s="27" t="s">
        <v>26</v>
      </c>
      <c r="B31" s="20">
        <f>SUM(C31:D31)</f>
        <v>550</v>
      </c>
      <c r="C31" s="20">
        <v>550</v>
      </c>
      <c r="D31" s="20">
        <v>0</v>
      </c>
      <c r="E31" s="20">
        <v>0</v>
      </c>
      <c r="F31" s="20">
        <v>0</v>
      </c>
      <c r="G31" s="20">
        <v>0</v>
      </c>
      <c r="H31" s="20">
        <f>SUM(I31:J31)</f>
        <v>100.22</v>
      </c>
      <c r="I31" s="20">
        <v>100.22</v>
      </c>
      <c r="J31" s="20">
        <v>0</v>
      </c>
      <c r="K31" s="20">
        <v>0</v>
      </c>
      <c r="L31" s="20">
        <v>0</v>
      </c>
      <c r="M31" s="20">
        <v>0</v>
      </c>
      <c r="N31" s="19">
        <f t="shared" si="6"/>
        <v>18.22181818181818</v>
      </c>
    </row>
    <row r="32" spans="1:14" ht="22.5" customHeight="1" outlineLevel="1">
      <c r="A32" s="26" t="s">
        <v>27</v>
      </c>
      <c r="B32" s="20">
        <f>SUM(C32:D32)</f>
        <v>100</v>
      </c>
      <c r="C32" s="20">
        <v>100</v>
      </c>
      <c r="D32" s="20">
        <v>0</v>
      </c>
      <c r="E32" s="20">
        <v>0</v>
      </c>
      <c r="F32" s="20">
        <v>0</v>
      </c>
      <c r="G32" s="20">
        <v>0</v>
      </c>
      <c r="H32" s="20">
        <f>SUM(I32:J32)</f>
        <v>39.6</v>
      </c>
      <c r="I32" s="20">
        <v>39.6</v>
      </c>
      <c r="J32" s="20">
        <v>0</v>
      </c>
      <c r="K32" s="20">
        <v>0</v>
      </c>
      <c r="L32" s="20">
        <v>0</v>
      </c>
      <c r="M32" s="20">
        <v>0</v>
      </c>
      <c r="N32" s="19">
        <f t="shared" si="6"/>
        <v>39.6</v>
      </c>
    </row>
    <row r="33" spans="1:14" ht="46.5" customHeight="1">
      <c r="A33" s="2" t="s">
        <v>28</v>
      </c>
      <c r="B33" s="9">
        <f aca="true" t="shared" si="8" ref="B33:L33">SUM(B34:B35)</f>
        <v>18396.8</v>
      </c>
      <c r="C33" s="9">
        <f t="shared" si="8"/>
        <v>3325.8</v>
      </c>
      <c r="D33" s="21">
        <f t="shared" si="8"/>
        <v>15071</v>
      </c>
      <c r="E33" s="9">
        <f t="shared" si="8"/>
        <v>0</v>
      </c>
      <c r="F33" s="9">
        <f t="shared" si="8"/>
        <v>0</v>
      </c>
      <c r="G33" s="9">
        <f>G34+G35</f>
        <v>0</v>
      </c>
      <c r="H33" s="9">
        <f t="shared" si="8"/>
        <v>2289.6</v>
      </c>
      <c r="I33" s="9">
        <f t="shared" si="8"/>
        <v>1775.1</v>
      </c>
      <c r="J33" s="21">
        <f t="shared" si="8"/>
        <v>514.5</v>
      </c>
      <c r="K33" s="9">
        <f t="shared" si="8"/>
        <v>0</v>
      </c>
      <c r="L33" s="9">
        <f t="shared" si="8"/>
        <v>0</v>
      </c>
      <c r="M33" s="9">
        <f>M34+M35</f>
        <v>0</v>
      </c>
      <c r="N33" s="8">
        <f t="shared" si="6"/>
        <v>12.445642720473126</v>
      </c>
    </row>
    <row r="34" spans="1:15" ht="33.75" customHeight="1" outlineLevel="1">
      <c r="A34" s="26" t="s">
        <v>29</v>
      </c>
      <c r="B34" s="20">
        <f>SUM(C34:D34:E34:F34)</f>
        <v>17746.8</v>
      </c>
      <c r="C34" s="20">
        <v>2675.8</v>
      </c>
      <c r="D34" s="20">
        <v>15071</v>
      </c>
      <c r="E34" s="20">
        <v>0</v>
      </c>
      <c r="F34" s="20">
        <v>0</v>
      </c>
      <c r="G34" s="20">
        <v>0</v>
      </c>
      <c r="H34" s="20">
        <f>SUM(I34:J34:K34:L34)</f>
        <v>1853.7</v>
      </c>
      <c r="I34" s="20">
        <v>1339.2</v>
      </c>
      <c r="J34" s="20">
        <v>514.5</v>
      </c>
      <c r="K34" s="20">
        <v>0</v>
      </c>
      <c r="L34" s="20">
        <v>0</v>
      </c>
      <c r="M34" s="20">
        <v>0</v>
      </c>
      <c r="N34" s="19">
        <f t="shared" si="6"/>
        <v>10.445263371424709</v>
      </c>
      <c r="O34" s="13"/>
    </row>
    <row r="35" spans="1:15" ht="48.75" customHeight="1" outlineLevel="1">
      <c r="A35" s="26" t="s">
        <v>30</v>
      </c>
      <c r="B35" s="20">
        <f>SUM(C35:D35:E35:F35)</f>
        <v>650</v>
      </c>
      <c r="C35" s="20">
        <v>650</v>
      </c>
      <c r="D35" s="20">
        <v>0</v>
      </c>
      <c r="E35" s="20">
        <v>0</v>
      </c>
      <c r="F35" s="20">
        <v>0</v>
      </c>
      <c r="G35" s="20">
        <v>0</v>
      </c>
      <c r="H35" s="20">
        <f>SUM(I35:J35)</f>
        <v>435.9</v>
      </c>
      <c r="I35" s="20">
        <v>435.9</v>
      </c>
      <c r="J35" s="20">
        <v>0</v>
      </c>
      <c r="K35" s="20">
        <v>0</v>
      </c>
      <c r="L35" s="20">
        <v>0</v>
      </c>
      <c r="M35" s="20">
        <v>0</v>
      </c>
      <c r="N35" s="19">
        <f t="shared" si="6"/>
        <v>67.06153846153846</v>
      </c>
      <c r="O35" s="13"/>
    </row>
    <row r="36" spans="1:14" ht="49.5" customHeight="1" outlineLevel="1">
      <c r="A36" s="2" t="s">
        <v>31</v>
      </c>
      <c r="B36" s="9">
        <f aca="true" t="shared" si="9" ref="B36:L36">SUM(B37:B38)</f>
        <v>7274</v>
      </c>
      <c r="C36" s="9">
        <f t="shared" si="9"/>
        <v>4000</v>
      </c>
      <c r="D36" s="21">
        <f t="shared" si="9"/>
        <v>3274</v>
      </c>
      <c r="E36" s="9">
        <f t="shared" si="9"/>
        <v>0</v>
      </c>
      <c r="F36" s="9">
        <f t="shared" si="9"/>
        <v>0</v>
      </c>
      <c r="G36" s="9">
        <f>G37+G38</f>
        <v>0</v>
      </c>
      <c r="H36" s="9">
        <f t="shared" si="9"/>
        <v>4290.3</v>
      </c>
      <c r="I36" s="9">
        <f t="shared" si="9"/>
        <v>2478.6</v>
      </c>
      <c r="J36" s="21">
        <f t="shared" si="9"/>
        <v>1811.7</v>
      </c>
      <c r="K36" s="9">
        <f t="shared" si="9"/>
        <v>0</v>
      </c>
      <c r="L36" s="9">
        <f t="shared" si="9"/>
        <v>0</v>
      </c>
      <c r="M36" s="9">
        <f>M37+M38</f>
        <v>0</v>
      </c>
      <c r="N36" s="8">
        <f t="shared" si="6"/>
        <v>58.98130327192741</v>
      </c>
    </row>
    <row r="37" spans="1:14" ht="45" customHeight="1" outlineLevel="1">
      <c r="A37" s="26" t="s">
        <v>32</v>
      </c>
      <c r="B37" s="20">
        <f>SUM(C37:D37)</f>
        <v>6274</v>
      </c>
      <c r="C37" s="20">
        <v>3000</v>
      </c>
      <c r="D37" s="20">
        <v>3274</v>
      </c>
      <c r="E37" s="20">
        <v>0</v>
      </c>
      <c r="F37" s="20">
        <v>0</v>
      </c>
      <c r="G37" s="20">
        <v>0</v>
      </c>
      <c r="H37" s="20">
        <f>SUM(I37,J37)</f>
        <v>4290.3</v>
      </c>
      <c r="I37" s="20">
        <v>2478.6</v>
      </c>
      <c r="J37" s="20">
        <v>1811.7</v>
      </c>
      <c r="K37" s="20">
        <v>0</v>
      </c>
      <c r="L37" s="20">
        <v>0</v>
      </c>
      <c r="M37" s="20">
        <v>0</v>
      </c>
      <c r="N37" s="19">
        <f t="shared" si="6"/>
        <v>68.38221230474977</v>
      </c>
    </row>
    <row r="38" spans="1:14" ht="18.75" customHeight="1">
      <c r="A38" s="26" t="s">
        <v>49</v>
      </c>
      <c r="B38" s="20">
        <f>SUM(C38:D38)</f>
        <v>1000</v>
      </c>
      <c r="C38" s="20">
        <v>1000</v>
      </c>
      <c r="D38" s="20">
        <v>0</v>
      </c>
      <c r="E38" s="20">
        <v>0</v>
      </c>
      <c r="F38" s="20">
        <v>0</v>
      </c>
      <c r="G38" s="20">
        <v>0</v>
      </c>
      <c r="H38" s="20">
        <f>SUM(I38,J38)</f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f t="shared" si="6"/>
        <v>0</v>
      </c>
    </row>
    <row r="39" spans="1:14" ht="91.5" customHeight="1" outlineLevel="1">
      <c r="A39" s="2" t="s">
        <v>38</v>
      </c>
      <c r="B39" s="9">
        <f aca="true" t="shared" si="10" ref="B39:L39">SUM(B40:B44)</f>
        <v>422299.1</v>
      </c>
      <c r="C39" s="9">
        <f t="shared" si="10"/>
        <v>118390.59999999999</v>
      </c>
      <c r="D39" s="21">
        <f t="shared" si="10"/>
        <v>274509.6</v>
      </c>
      <c r="E39" s="9">
        <f t="shared" si="10"/>
        <v>25298.9</v>
      </c>
      <c r="F39" s="9">
        <f t="shared" si="10"/>
        <v>4100</v>
      </c>
      <c r="G39" s="9">
        <f>G40+G41+G42+G43+G44</f>
        <v>0</v>
      </c>
      <c r="H39" s="9">
        <f t="shared" si="10"/>
        <v>75040.9</v>
      </c>
      <c r="I39" s="9">
        <f t="shared" si="10"/>
        <v>22666.800000000003</v>
      </c>
      <c r="J39" s="21">
        <f t="shared" si="10"/>
        <v>52374.100000000006</v>
      </c>
      <c r="K39" s="9">
        <f t="shared" si="10"/>
        <v>0</v>
      </c>
      <c r="L39" s="9">
        <f t="shared" si="10"/>
        <v>0</v>
      </c>
      <c r="M39" s="9">
        <f>M40+M41+M42+M43</f>
        <v>0</v>
      </c>
      <c r="N39" s="8">
        <f t="shared" si="6"/>
        <v>17.76960926509197</v>
      </c>
    </row>
    <row r="40" spans="1:15" ht="50.25" customHeight="1" outlineLevel="1">
      <c r="A40" s="27" t="s">
        <v>33</v>
      </c>
      <c r="B40" s="20">
        <f>SUM(C40:E40)</f>
        <v>159812.2</v>
      </c>
      <c r="C40" s="20">
        <v>54525.4</v>
      </c>
      <c r="D40" s="20">
        <v>105286.8</v>
      </c>
      <c r="E40" s="20">
        <v>0</v>
      </c>
      <c r="F40" s="20">
        <v>0</v>
      </c>
      <c r="G40" s="20">
        <v>0</v>
      </c>
      <c r="H40" s="20">
        <f>SUM(I40:K40)</f>
        <v>15164.7</v>
      </c>
      <c r="I40" s="20">
        <v>6161.8</v>
      </c>
      <c r="J40" s="20">
        <v>9002.9</v>
      </c>
      <c r="K40" s="20">
        <v>0</v>
      </c>
      <c r="L40" s="20">
        <v>0</v>
      </c>
      <c r="M40" s="20">
        <v>0</v>
      </c>
      <c r="N40" s="19">
        <f t="shared" si="6"/>
        <v>9.48907530213588</v>
      </c>
      <c r="O40" s="13"/>
    </row>
    <row r="41" spans="1:14" ht="18.75" customHeight="1" outlineLevel="1">
      <c r="A41" s="27" t="s">
        <v>34</v>
      </c>
      <c r="B41" s="20">
        <f>SUM(C41:F41)</f>
        <v>59562.5</v>
      </c>
      <c r="C41" s="20">
        <v>30088.8</v>
      </c>
      <c r="D41" s="20">
        <v>25373.7</v>
      </c>
      <c r="E41" s="20">
        <v>0</v>
      </c>
      <c r="F41" s="20">
        <v>4100</v>
      </c>
      <c r="G41" s="20">
        <v>0</v>
      </c>
      <c r="H41" s="20">
        <f>SUM(I41:K41)</f>
        <v>3494</v>
      </c>
      <c r="I41" s="20">
        <v>2174.1</v>
      </c>
      <c r="J41" s="20">
        <v>1319.9</v>
      </c>
      <c r="K41" s="20">
        <v>0</v>
      </c>
      <c r="L41" s="20">
        <v>0</v>
      </c>
      <c r="M41" s="20">
        <v>0</v>
      </c>
      <c r="N41" s="19">
        <f t="shared" si="6"/>
        <v>5.8661070304302205</v>
      </c>
    </row>
    <row r="42" spans="1:14" ht="34.5" customHeight="1">
      <c r="A42" s="27" t="s">
        <v>35</v>
      </c>
      <c r="B42" s="20">
        <f>SUM(C42:E42)</f>
        <v>3290</v>
      </c>
      <c r="C42" s="20">
        <v>3290</v>
      </c>
      <c r="D42" s="20">
        <v>0</v>
      </c>
      <c r="E42" s="20">
        <v>0</v>
      </c>
      <c r="F42" s="20">
        <v>0</v>
      </c>
      <c r="G42" s="20">
        <v>0</v>
      </c>
      <c r="H42" s="20">
        <f>SUM(I42:K42)</f>
        <v>1999.3</v>
      </c>
      <c r="I42" s="20">
        <v>1999.3</v>
      </c>
      <c r="J42" s="20">
        <v>0</v>
      </c>
      <c r="K42" s="20">
        <v>0</v>
      </c>
      <c r="L42" s="20">
        <v>0</v>
      </c>
      <c r="M42" s="20">
        <v>0</v>
      </c>
      <c r="N42" s="19">
        <f t="shared" si="6"/>
        <v>60.76899696048632</v>
      </c>
    </row>
    <row r="43" spans="1:14" ht="33.75" customHeight="1" outlineLevel="1">
      <c r="A43" s="27" t="s">
        <v>36</v>
      </c>
      <c r="B43" s="20">
        <f>SUM(C43:E43)</f>
        <v>66485.7</v>
      </c>
      <c r="C43" s="20">
        <v>23921</v>
      </c>
      <c r="D43" s="20">
        <v>42564.7</v>
      </c>
      <c r="E43" s="20">
        <v>0</v>
      </c>
      <c r="F43" s="20">
        <v>0</v>
      </c>
      <c r="G43" s="20">
        <v>0</v>
      </c>
      <c r="H43" s="20">
        <f>SUM(I43:K43)</f>
        <v>54323</v>
      </c>
      <c r="I43" s="20">
        <v>12271.7</v>
      </c>
      <c r="J43" s="20">
        <v>42051.3</v>
      </c>
      <c r="K43" s="20">
        <v>0</v>
      </c>
      <c r="L43" s="20">
        <v>0</v>
      </c>
      <c r="M43" s="20">
        <v>0</v>
      </c>
      <c r="N43" s="19">
        <f t="shared" si="6"/>
        <v>81.7062917288981</v>
      </c>
    </row>
    <row r="44" spans="1:14" ht="42" customHeight="1" outlineLevel="1">
      <c r="A44" s="27" t="s">
        <v>58</v>
      </c>
      <c r="B44" s="20">
        <f>SUM(C44:E44)</f>
        <v>133148.69999999998</v>
      </c>
      <c r="C44" s="20">
        <v>6565.4</v>
      </c>
      <c r="D44" s="20">
        <v>101284.4</v>
      </c>
      <c r="E44" s="20">
        <v>25298.9</v>
      </c>
      <c r="F44" s="20">
        <v>0</v>
      </c>
      <c r="G44" s="20">
        <v>0</v>
      </c>
      <c r="H44" s="20">
        <f>SUM(I44:K44)</f>
        <v>59.9</v>
      </c>
      <c r="I44" s="20">
        <v>59.9</v>
      </c>
      <c r="J44" s="20">
        <v>0</v>
      </c>
      <c r="K44" s="20">
        <v>0</v>
      </c>
      <c r="L44" s="20">
        <v>0</v>
      </c>
      <c r="M44" s="20">
        <v>0</v>
      </c>
      <c r="N44" s="19">
        <f>H44/B44*100</f>
        <v>0.04498729615835529</v>
      </c>
    </row>
    <row r="45" spans="1:14" ht="61.5" customHeight="1">
      <c r="A45" s="2" t="s">
        <v>37</v>
      </c>
      <c r="B45" s="9">
        <f aca="true" t="shared" si="11" ref="B45:L45">SUM(B46:B47)</f>
        <v>282347.19999999995</v>
      </c>
      <c r="C45" s="9">
        <f t="shared" si="11"/>
        <v>10353.1</v>
      </c>
      <c r="D45" s="21">
        <f t="shared" si="11"/>
        <v>271994.1</v>
      </c>
      <c r="E45" s="9">
        <f t="shared" si="11"/>
        <v>0</v>
      </c>
      <c r="F45" s="9">
        <f t="shared" si="11"/>
        <v>0</v>
      </c>
      <c r="G45" s="9">
        <f>G46+G47</f>
        <v>0</v>
      </c>
      <c r="H45" s="9">
        <f t="shared" si="11"/>
        <v>253662.8</v>
      </c>
      <c r="I45" s="9">
        <f t="shared" si="11"/>
        <v>8854.8</v>
      </c>
      <c r="J45" s="21">
        <f t="shared" si="11"/>
        <v>244808</v>
      </c>
      <c r="K45" s="9">
        <f t="shared" si="11"/>
        <v>0</v>
      </c>
      <c r="L45" s="9">
        <f t="shared" si="11"/>
        <v>0</v>
      </c>
      <c r="M45" s="9">
        <f>M46+M47</f>
        <v>0</v>
      </c>
      <c r="N45" s="8">
        <f t="shared" si="6"/>
        <v>89.84073509494695</v>
      </c>
    </row>
    <row r="46" spans="1:14" ht="75.75" customHeight="1" outlineLevel="1">
      <c r="A46" s="27" t="s">
        <v>39</v>
      </c>
      <c r="B46" s="20">
        <f>SUM(C46:D46)</f>
        <v>652.8</v>
      </c>
      <c r="C46" s="20">
        <v>520</v>
      </c>
      <c r="D46" s="20">
        <v>132.8</v>
      </c>
      <c r="E46" s="20">
        <v>0</v>
      </c>
      <c r="F46" s="20">
        <v>0</v>
      </c>
      <c r="G46" s="20">
        <v>0</v>
      </c>
      <c r="H46" s="20">
        <f>SUM(I46:J46)</f>
        <v>147.8</v>
      </c>
      <c r="I46" s="20">
        <v>15</v>
      </c>
      <c r="J46" s="20">
        <v>132.8</v>
      </c>
      <c r="K46" s="20">
        <v>0</v>
      </c>
      <c r="L46" s="20">
        <v>0</v>
      </c>
      <c r="M46" s="20">
        <v>0</v>
      </c>
      <c r="N46" s="19">
        <f t="shared" si="6"/>
        <v>22.640931372549023</v>
      </c>
    </row>
    <row r="47" spans="1:14" ht="77.25" customHeight="1" outlineLevel="1">
      <c r="A47" s="27" t="s">
        <v>52</v>
      </c>
      <c r="B47" s="20">
        <f>SUM(C47:D47)</f>
        <v>281694.39999999997</v>
      </c>
      <c r="C47" s="20">
        <v>9833.1</v>
      </c>
      <c r="D47" s="20">
        <v>271861.3</v>
      </c>
      <c r="E47" s="20">
        <v>0</v>
      </c>
      <c r="F47" s="20">
        <v>0</v>
      </c>
      <c r="G47" s="20">
        <v>0</v>
      </c>
      <c r="H47" s="20">
        <f>SUM(I47:J47)</f>
        <v>253515</v>
      </c>
      <c r="I47" s="20">
        <v>8839.8</v>
      </c>
      <c r="J47" s="20">
        <v>244675.2</v>
      </c>
      <c r="K47" s="20">
        <v>0</v>
      </c>
      <c r="L47" s="20">
        <v>0</v>
      </c>
      <c r="M47" s="20">
        <v>0</v>
      </c>
      <c r="N47" s="19">
        <f t="shared" si="6"/>
        <v>89.9964642534605</v>
      </c>
    </row>
    <row r="48" spans="1:14" ht="54" customHeight="1">
      <c r="A48" s="2" t="s">
        <v>40</v>
      </c>
      <c r="B48" s="9">
        <f aca="true" t="shared" si="12" ref="B48:L48">SUM(B49:B53)</f>
        <v>15084.2</v>
      </c>
      <c r="C48" s="9">
        <f t="shared" si="12"/>
        <v>11371</v>
      </c>
      <c r="D48" s="21">
        <f t="shared" si="12"/>
        <v>3713.2</v>
      </c>
      <c r="E48" s="9">
        <f t="shared" si="12"/>
        <v>0</v>
      </c>
      <c r="F48" s="9">
        <f t="shared" si="12"/>
        <v>0</v>
      </c>
      <c r="G48" s="9">
        <f>G49+G50+G51+G52+G53</f>
        <v>0</v>
      </c>
      <c r="H48" s="9">
        <f t="shared" si="12"/>
        <v>9358.099999999999</v>
      </c>
      <c r="I48" s="9">
        <f t="shared" si="12"/>
        <v>7145.2</v>
      </c>
      <c r="J48" s="21">
        <f t="shared" si="12"/>
        <v>2212.9</v>
      </c>
      <c r="K48" s="9">
        <f t="shared" si="12"/>
        <v>0</v>
      </c>
      <c r="L48" s="9">
        <f t="shared" si="12"/>
        <v>0</v>
      </c>
      <c r="M48" s="9">
        <f>M49+M50+M51+M52+M53</f>
        <v>0</v>
      </c>
      <c r="N48" s="8">
        <f t="shared" si="6"/>
        <v>62.03908725686479</v>
      </c>
    </row>
    <row r="49" spans="1:14" ht="36" customHeight="1" outlineLevel="1">
      <c r="A49" s="26" t="s">
        <v>46</v>
      </c>
      <c r="B49" s="20">
        <f>SUM(C49:D49)</f>
        <v>6130.7</v>
      </c>
      <c r="C49" s="20">
        <v>4381</v>
      </c>
      <c r="D49" s="20">
        <v>1749.7</v>
      </c>
      <c r="E49" s="20">
        <v>0</v>
      </c>
      <c r="F49" s="20">
        <v>0</v>
      </c>
      <c r="G49" s="20">
        <v>0</v>
      </c>
      <c r="H49" s="20">
        <f>SUM(I49:J49)</f>
        <v>3489.7</v>
      </c>
      <c r="I49" s="20">
        <v>2757.5</v>
      </c>
      <c r="J49" s="20">
        <v>732.2</v>
      </c>
      <c r="K49" s="20">
        <v>0</v>
      </c>
      <c r="L49" s="20">
        <v>0</v>
      </c>
      <c r="M49" s="20">
        <v>0</v>
      </c>
      <c r="N49" s="19">
        <f t="shared" si="6"/>
        <v>56.921721826218864</v>
      </c>
    </row>
    <row r="50" spans="1:14" ht="59.25" customHeight="1" outlineLevel="1">
      <c r="A50" s="27" t="s">
        <v>41</v>
      </c>
      <c r="B50" s="20">
        <f>SUM(C50:D50)</f>
        <v>870</v>
      </c>
      <c r="C50" s="20">
        <v>870</v>
      </c>
      <c r="D50" s="20">
        <v>0</v>
      </c>
      <c r="E50" s="20">
        <v>0</v>
      </c>
      <c r="F50" s="20">
        <v>0</v>
      </c>
      <c r="G50" s="20">
        <v>0</v>
      </c>
      <c r="H50" s="20">
        <f>SUM(I50:J50)</f>
        <v>437</v>
      </c>
      <c r="I50" s="20">
        <v>437</v>
      </c>
      <c r="J50" s="20">
        <v>0</v>
      </c>
      <c r="K50" s="20">
        <v>0</v>
      </c>
      <c r="L50" s="20">
        <v>0</v>
      </c>
      <c r="M50" s="20">
        <v>0</v>
      </c>
      <c r="N50" s="19">
        <f t="shared" si="6"/>
        <v>50.22988505747127</v>
      </c>
    </row>
    <row r="51" spans="1:14" ht="33" customHeight="1" outlineLevel="1">
      <c r="A51" s="26" t="s">
        <v>42</v>
      </c>
      <c r="B51" s="20">
        <f>SUM(C51:D51)</f>
        <v>3950</v>
      </c>
      <c r="C51" s="20">
        <v>3950</v>
      </c>
      <c r="D51" s="20">
        <v>0</v>
      </c>
      <c r="E51" s="20">
        <v>0</v>
      </c>
      <c r="F51" s="20">
        <v>0</v>
      </c>
      <c r="G51" s="20">
        <v>0</v>
      </c>
      <c r="H51" s="20">
        <f>SUM(I51:J51)</f>
        <v>2397.9</v>
      </c>
      <c r="I51" s="20">
        <v>2397.9</v>
      </c>
      <c r="J51" s="20">
        <v>0</v>
      </c>
      <c r="K51" s="20">
        <v>0</v>
      </c>
      <c r="L51" s="20">
        <v>0</v>
      </c>
      <c r="M51" s="20">
        <v>0</v>
      </c>
      <c r="N51" s="19">
        <f t="shared" si="6"/>
        <v>60.70632911392405</v>
      </c>
    </row>
    <row r="52" spans="1:14" ht="72" customHeight="1" outlineLevel="1">
      <c r="A52" s="26" t="s">
        <v>54</v>
      </c>
      <c r="B52" s="20">
        <f>SUM(C52:D52)</f>
        <v>3063.5</v>
      </c>
      <c r="C52" s="20">
        <v>1100</v>
      </c>
      <c r="D52" s="20">
        <v>1963.5</v>
      </c>
      <c r="E52" s="20">
        <v>0</v>
      </c>
      <c r="F52" s="20">
        <v>0</v>
      </c>
      <c r="G52" s="20">
        <v>0</v>
      </c>
      <c r="H52" s="20">
        <f>SUM(I52:J52)</f>
        <v>2355.7</v>
      </c>
      <c r="I52" s="20">
        <v>875</v>
      </c>
      <c r="J52" s="20">
        <v>1480.7</v>
      </c>
      <c r="K52" s="20">
        <v>0</v>
      </c>
      <c r="L52" s="20">
        <v>0</v>
      </c>
      <c r="M52" s="20">
        <v>0</v>
      </c>
      <c r="N52" s="19">
        <f t="shared" si="6"/>
        <v>76.89570752407377</v>
      </c>
    </row>
    <row r="53" spans="1:14" ht="15" customHeight="1" outlineLevel="1">
      <c r="A53" s="26" t="s">
        <v>43</v>
      </c>
      <c r="B53" s="20">
        <f>SUM(C53:D53)</f>
        <v>1070</v>
      </c>
      <c r="C53" s="20">
        <v>1070</v>
      </c>
      <c r="D53" s="20">
        <v>0</v>
      </c>
      <c r="E53" s="20">
        <v>0</v>
      </c>
      <c r="F53" s="20">
        <v>0</v>
      </c>
      <c r="G53" s="20">
        <v>0</v>
      </c>
      <c r="H53" s="20">
        <f>SUM(I53:J53)</f>
        <v>677.8</v>
      </c>
      <c r="I53" s="20">
        <v>677.8</v>
      </c>
      <c r="J53" s="20">
        <v>0</v>
      </c>
      <c r="K53" s="20">
        <v>0</v>
      </c>
      <c r="L53" s="20">
        <v>0</v>
      </c>
      <c r="M53" s="20">
        <v>0</v>
      </c>
      <c r="N53" s="19">
        <f t="shared" si="6"/>
        <v>63.34579439252336</v>
      </c>
    </row>
    <row r="54" spans="1:13" ht="13.5">
      <c r="A54" s="11" t="s">
        <v>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47.25" customHeight="1" outlineLevel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85.5" customHeight="1" outlineLevel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54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33" customHeight="1" outlineLevel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63.75" customHeight="1" outlineLevel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31.5" customHeight="1" outlineLevel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21.75" customHeight="1" outlineLevel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</sheetData>
  <sheetProtection/>
  <mergeCells count="9">
    <mergeCell ref="C3:F3"/>
    <mergeCell ref="I3:L3"/>
    <mergeCell ref="A1:N1"/>
    <mergeCell ref="B2:F2"/>
    <mergeCell ref="A2:A4"/>
    <mergeCell ref="H2:L2"/>
    <mergeCell ref="H3:H4"/>
    <mergeCell ref="N2:N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2017-11-14T08:41:24Z</cp:lastPrinted>
  <dcterms:created xsi:type="dcterms:W3CDTF">2002-03-11T10:22:12Z</dcterms:created>
  <dcterms:modified xsi:type="dcterms:W3CDTF">2017-11-21T07:55:08Z</dcterms:modified>
  <cp:category/>
  <cp:version/>
  <cp:contentType/>
  <cp:contentStatus/>
</cp:coreProperties>
</file>