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7752" activeTab="1"/>
  </bookViews>
  <sheets>
    <sheet name="ГМР" sheetId="1" r:id="rId1"/>
    <sheet name="ГМР 2 форма" sheetId="2" r:id="rId2"/>
  </sheets>
  <definedNames>
    <definedName name="_xlnm.Print_Titles" localSheetId="0">'ГМР'!$3:$5</definedName>
  </definedNames>
  <calcPr fullCalcOnLoad="1"/>
</workbook>
</file>

<file path=xl/sharedStrings.xml><?xml version="1.0" encoding="utf-8"?>
<sst xmlns="http://schemas.openxmlformats.org/spreadsheetml/2006/main" count="245" uniqueCount="85">
  <si>
    <t>Програмные расходы, в т. ч.  по муниципальным программам:</t>
  </si>
  <si>
    <t>ИТОГО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</si>
  <si>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</si>
  <si>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</si>
  <si>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</si>
  <si>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>%  исполнения</t>
  </si>
  <si>
    <t>в том числе:</t>
  </si>
  <si>
    <t>Наименование программы/подпрограммы</t>
  </si>
  <si>
    <t>2015 год</t>
  </si>
  <si>
    <r>
      <t xml:space="preserve">ПЛАН  </t>
    </r>
    <r>
      <rPr>
        <sz val="11.5"/>
        <rFont val="Times New Roman"/>
        <family val="1"/>
      </rPr>
      <t>на 2015 год (тыс. руб.)</t>
    </r>
  </si>
  <si>
    <r>
      <t xml:space="preserve">ФАКТ  </t>
    </r>
    <r>
      <rPr>
        <sz val="11.5"/>
        <rFont val="Times New Roman"/>
        <family val="1"/>
      </rPr>
      <t>2015 год (тыс. руб)</t>
    </r>
  </si>
  <si>
    <t>2016 год</t>
  </si>
  <si>
    <t>2017 год</t>
  </si>
  <si>
    <t>ИТОГО ЗА 2015-2017гг.</t>
  </si>
  <si>
    <t>Наименование муниципальной программы/подпрограммы</t>
  </si>
  <si>
    <r>
      <t xml:space="preserve">ФАКТ  </t>
    </r>
    <r>
      <rPr>
        <sz val="11.5"/>
        <rFont val="Times New Roman"/>
        <family val="1"/>
      </rPr>
      <t>2016 год (тыс. руб)</t>
    </r>
  </si>
  <si>
    <r>
      <t xml:space="preserve">ФАКТ  </t>
    </r>
    <r>
      <rPr>
        <sz val="11.5"/>
        <rFont val="Times New Roman"/>
        <family val="1"/>
      </rPr>
      <t>2017 год (тыс. руб)</t>
    </r>
  </si>
  <si>
    <t>2015-2017гг.</t>
  </si>
  <si>
    <r>
      <t xml:space="preserve">ПЛАН  </t>
    </r>
    <r>
      <rPr>
        <sz val="11.5"/>
        <rFont val="Times New Roman"/>
        <family val="1"/>
      </rPr>
      <t>на 3 года (тыс. руб.)</t>
    </r>
  </si>
  <si>
    <r>
      <t xml:space="preserve">ФАКТ  </t>
    </r>
    <r>
      <rPr>
        <sz val="11.5"/>
        <rFont val="Times New Roman"/>
        <family val="1"/>
      </rPr>
      <t>на 3 года (тыс. руб)</t>
    </r>
  </si>
  <si>
    <r>
      <t xml:space="preserve">ПЛАН </t>
    </r>
    <r>
      <rPr>
        <sz val="11.5"/>
        <rFont val="Times New Roman"/>
        <family val="1"/>
      </rPr>
      <t xml:space="preserve"> 2015 год (тыс. руб.)</t>
    </r>
  </si>
  <si>
    <r>
      <t xml:space="preserve">ПЛАН </t>
    </r>
    <r>
      <rPr>
        <sz val="11.5"/>
        <rFont val="Times New Roman"/>
        <family val="1"/>
      </rPr>
      <t>2016 год (тыс. руб.)</t>
    </r>
  </si>
  <si>
    <r>
      <t xml:space="preserve">ПЛАН </t>
    </r>
    <r>
      <rPr>
        <sz val="11.5"/>
        <rFont val="Times New Roman"/>
        <family val="1"/>
      </rPr>
      <t>2017 год (тыс. руб.)</t>
    </r>
  </si>
  <si>
    <t>Исполнение бюджетных ассигнований на реализацию муниципальных программ Гатчинского муниципального района за 2015-2017 гг.</t>
  </si>
  <si>
    <t>Современное образование в Гатчинском муниципальном районе, в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</si>
  <si>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</si>
  <si>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</si>
  <si>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</si>
  <si>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</si>
  <si>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Финансовое обеспечение реализации муниципальной программы "Современное образование в Гатчинском муниципальном районе"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</si>
  <si>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</si>
  <si>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</si>
  <si>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</si>
  <si>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</si>
  <si>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Социальная поддержка отдельных категорий граждан в Гатчинском муниципальном районе, в т.ч. по подпрограммам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</si>
  <si>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</si>
  <si>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</si>
  <si>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</si>
  <si>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Совершенствование системы подготовки спортивных сборных команд</t>
  </si>
  <si>
    <t xml:space="preserve">Оказание поддержки социально-ориентированным некоммерческим организациям, осуществляющим свою деятельность в сфере физической культуры и спорта </t>
  </si>
  <si>
    <t>Развитие культуры в Гатчинском муниципальном районе, в т.ч. по подпрограммам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</si>
  <si>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</si>
  <si>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культурым ценностям</t>
  </si>
  <si>
    <t>Развитие сферы туризма и рекреации Гатчинского муниципального района</t>
  </si>
  <si>
    <t>Создание условий для обспечения определенных категорий граждан жилыми помещениями в Гатчинском муниципальном районе, в т.ч. по подпрограммам</t>
  </si>
  <si>
    <t>Подержка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</si>
  <si>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</si>
  <si>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</si>
  <si>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</si>
  <si>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</si>
  <si>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</si>
  <si>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</si>
  <si>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</si>
  <si>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</si>
  <si>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</si>
  <si>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</si>
  <si>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</si>
  <si>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Борьба с борщевиком Сосновским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</si>
  <si>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</si>
  <si>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</si>
  <si>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</si>
  <si>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</si>
  <si>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</si>
  <si>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</si>
  <si>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Развитие и поддержка информационных технологий, обеспечивающих бюджетный процесс</t>
  </si>
  <si>
    <t>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</si>
  <si>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Устойчивое общественное развитие в Гатчинском муниципальном районе, в т.ч. по подпрограммам</t>
  </si>
  <si>
    <t>Молодежь Гатчинского муниципального района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</si>
  <si>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</si>
  <si>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</si>
  <si>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</si>
  <si>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</si>
  <si>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 xml:space="preserve">Патриотическое воспитание молодежи Гатчинского муниципального района </t>
  </si>
  <si>
    <t>Поддержка социально-ориентированных некоммерческих организаций, осуществляющих деятельность на территории  ГМР, в 2016-2017 гг.</t>
  </si>
  <si>
    <t>Современное образование в Гатчинском муниципальном районе, т.ч. по подпрограммам</t>
  </si>
  <si>
    <t>Финансовое обеспечение реализации муниципальной программы "Современное образование в ГМР"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</si>
  <si>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</si>
  <si>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Сохранение и развитие народной культуры, искусства и самодеятельного творчества</t>
  </si>
  <si>
    <t>Обеспечение доступа жителей и гостей Гатчинского муниципального района к культурным ценностям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</si>
  <si>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</si>
  <si>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</si>
  <si>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Борьба с борщевиком Сосновского</t>
  </si>
  <si>
    <t>"Устойчивое развитие сельских территорий Гатчинского муниципального района на 2017 год (I этап)"</t>
  </si>
  <si>
    <t>-</t>
  </si>
  <si>
    <t>Исполнение бюджетных ассигнований на реализацию муниципальных программ Гатчинского муниципального района  за  2015-2017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</si>
</sst>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72" fontId="11" fillId="4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32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vertical="center"/>
    </xf>
    <xf numFmtId="172" fontId="8" fillId="34" borderId="10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172" fontId="11" fillId="4" borderId="10" xfId="0" applyNumberFormat="1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left" vertical="center" wrapText="1"/>
    </xf>
    <xf numFmtId="172" fontId="5" fillId="0" borderId="0" xfId="0" applyNumberFormat="1" applyFont="1" applyFill="1" applyAlignment="1">
      <alignment horizontal="center" vertical="center"/>
    </xf>
    <xf numFmtId="172" fontId="11" fillId="4" borderId="14" xfId="0" applyNumberFormat="1" applyFont="1" applyFill="1" applyBorder="1" applyAlignment="1">
      <alignment horizontal="left" vertical="center" wrapText="1"/>
    </xf>
    <xf numFmtId="172" fontId="12" fillId="0" borderId="14" xfId="0" applyNumberFormat="1" applyFont="1" applyFill="1" applyBorder="1" applyAlignment="1">
      <alignment horizontal="left" vertical="center" wrapText="1"/>
    </xf>
    <xf numFmtId="172" fontId="12" fillId="0" borderId="15" xfId="0" applyNumberFormat="1" applyFont="1" applyFill="1" applyBorder="1" applyAlignment="1">
      <alignment horizontal="left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8" fillId="33" borderId="10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vertical="center"/>
    </xf>
    <xf numFmtId="172" fontId="11" fillId="32" borderId="10" xfId="0" applyNumberFormat="1" applyFont="1" applyFill="1" applyBorder="1" applyAlignment="1">
      <alignment horizontal="center" vertical="center"/>
    </xf>
    <xf numFmtId="172" fontId="4" fillId="32" borderId="11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0" fillId="0" borderId="16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center" vertical="center" wrapText="1"/>
    </xf>
    <xf numFmtId="172" fontId="0" fillId="35" borderId="10" xfId="0" applyNumberForma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13" fillId="0" borderId="20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172" fontId="13" fillId="0" borderId="21" xfId="0" applyNumberFormat="1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4" fillId="32" borderId="13" xfId="0" applyNumberFormat="1" applyFont="1" applyFill="1" applyBorder="1" applyAlignment="1">
      <alignment horizontal="center" vertical="center"/>
    </xf>
    <xf numFmtId="172" fontId="17" fillId="0" borderId="21" xfId="0" applyNumberFormat="1" applyFont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172" fontId="16" fillId="32" borderId="21" xfId="0" applyNumberFormat="1" applyFont="1" applyFill="1" applyBorder="1" applyAlignment="1">
      <alignment horizontal="center" vertical="center"/>
    </xf>
    <xf numFmtId="172" fontId="13" fillId="0" borderId="21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0" fillId="0" borderId="17" xfId="0" applyNumberForma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vertical="center"/>
    </xf>
    <xf numFmtId="172" fontId="7" fillId="0" borderId="11" xfId="0" applyNumberFormat="1" applyFont="1" applyBorder="1" applyAlignment="1">
      <alignment horizontal="center" vertical="center" wrapText="1"/>
    </xf>
    <xf numFmtId="172" fontId="0" fillId="0" borderId="22" xfId="0" applyNumberForma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center" vertical="center"/>
    </xf>
    <xf numFmtId="172" fontId="15" fillId="0" borderId="21" xfId="0" applyNumberFormat="1" applyFont="1" applyFill="1" applyBorder="1" applyAlignment="1">
      <alignment horizontal="center" vertical="center"/>
    </xf>
    <xf numFmtId="172" fontId="11" fillId="32" borderId="13" xfId="0" applyNumberFormat="1" applyFont="1" applyFill="1" applyBorder="1" applyAlignment="1">
      <alignment horizontal="center" vertical="center"/>
    </xf>
    <xf numFmtId="172" fontId="14" fillId="32" borderId="21" xfId="0" applyNumberFormat="1" applyFont="1" applyFill="1" applyBorder="1" applyAlignment="1">
      <alignment horizontal="center" vertical="center"/>
    </xf>
    <xf numFmtId="172" fontId="13" fillId="0" borderId="21" xfId="0" applyNumberFormat="1" applyFont="1" applyBorder="1" applyAlignment="1">
      <alignment horizontal="center" vertical="center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5" fillId="0" borderId="21" xfId="0" applyNumberFormat="1" applyFont="1" applyBorder="1" applyAlignment="1">
      <alignment horizontal="center" vertical="center" wrapText="1"/>
    </xf>
    <xf numFmtId="172" fontId="9" fillId="0" borderId="18" xfId="0" applyNumberFormat="1" applyFont="1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9" fillId="0" borderId="24" xfId="0" applyNumberFormat="1" applyFon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9" fillId="0" borderId="26" xfId="0" applyNumberFormat="1" applyFont="1" applyBorder="1" applyAlignment="1">
      <alignment horizontal="center" vertical="center" wrapText="1"/>
    </xf>
    <xf numFmtId="172" fontId="0" fillId="0" borderId="2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51"/>
  <sheetViews>
    <sheetView zoomScale="70" zoomScaleNormal="70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8" sqref="M148"/>
    </sheetView>
  </sheetViews>
  <sheetFormatPr defaultColWidth="9.140625" defaultRowHeight="12.75" outlineLevelRow="1"/>
  <cols>
    <col min="1" max="1" width="48.7109375" style="33" customWidth="1"/>
    <col min="2" max="2" width="21.140625" style="34" customWidth="1"/>
    <col min="3" max="3" width="17.28125" style="34" customWidth="1"/>
    <col min="4" max="4" width="14.140625" style="34" customWidth="1"/>
    <col min="5" max="5" width="14.28125" style="34" customWidth="1"/>
    <col min="6" max="6" width="15.57421875" style="34" customWidth="1"/>
    <col min="7" max="7" width="17.7109375" style="34" customWidth="1"/>
    <col min="8" max="8" width="15.28125" style="34" customWidth="1"/>
    <col min="9" max="9" width="14.421875" style="34" customWidth="1"/>
    <col min="10" max="10" width="16.8515625" style="34" customWidth="1"/>
    <col min="11" max="11" width="12.7109375" style="34" customWidth="1"/>
    <col min="12" max="12" width="16.57421875" style="35" customWidth="1"/>
    <col min="13" max="16384" width="9.140625" style="20" customWidth="1"/>
  </cols>
  <sheetData>
    <row r="1" spans="1:12" ht="29.2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.75" customHeight="1">
      <c r="A2" s="47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>
      <c r="A3" s="43" t="s">
        <v>7</v>
      </c>
      <c r="B3" s="42" t="s">
        <v>9</v>
      </c>
      <c r="C3" s="42"/>
      <c r="D3" s="42"/>
      <c r="E3" s="42"/>
      <c r="F3" s="42"/>
      <c r="G3" s="44" t="s">
        <v>10</v>
      </c>
      <c r="H3" s="45"/>
      <c r="I3" s="45"/>
      <c r="J3" s="45"/>
      <c r="K3" s="45"/>
      <c r="L3" s="46" t="s">
        <v>5</v>
      </c>
    </row>
    <row r="4" spans="1:12" ht="19.5" customHeight="1">
      <c r="A4" s="43"/>
      <c r="B4" s="46" t="s">
        <v>1</v>
      </c>
      <c r="C4" s="49" t="s">
        <v>6</v>
      </c>
      <c r="D4" s="50"/>
      <c r="E4" s="50"/>
      <c r="F4" s="51"/>
      <c r="G4" s="46" t="s">
        <v>1</v>
      </c>
      <c r="H4" s="52" t="s">
        <v>6</v>
      </c>
      <c r="I4" s="53"/>
      <c r="J4" s="53"/>
      <c r="K4" s="54"/>
      <c r="L4" s="46"/>
    </row>
    <row r="5" spans="1:12" ht="35.25" customHeight="1">
      <c r="A5" s="43"/>
      <c r="B5" s="46"/>
      <c r="C5" s="23" t="s">
        <v>30</v>
      </c>
      <c r="D5" s="23" t="s">
        <v>31</v>
      </c>
      <c r="E5" s="23" t="s">
        <v>32</v>
      </c>
      <c r="F5" s="23" t="s">
        <v>33</v>
      </c>
      <c r="G5" s="46"/>
      <c r="H5" s="23" t="s">
        <v>30</v>
      </c>
      <c r="I5" s="23" t="s">
        <v>31</v>
      </c>
      <c r="J5" s="23" t="s">
        <v>32</v>
      </c>
      <c r="K5" s="23" t="s">
        <v>33</v>
      </c>
      <c r="L5" s="46"/>
    </row>
    <row r="6" spans="1:12" ht="30">
      <c r="A6" s="24" t="s">
        <v>0</v>
      </c>
      <c r="B6" s="6">
        <f aca="true" t="shared" si="0" ref="B6:K6">B7+B13+B16+B20+B25+B30+B34+B37+B40+B45+B48</f>
        <v>4729226.3</v>
      </c>
      <c r="C6" s="6">
        <f t="shared" si="0"/>
        <v>1407019.3000000003</v>
      </c>
      <c r="D6" s="6">
        <f t="shared" si="0"/>
        <v>2944060.5999999996</v>
      </c>
      <c r="E6" s="6">
        <f t="shared" si="0"/>
        <v>327341.7</v>
      </c>
      <c r="F6" s="6">
        <f t="shared" si="0"/>
        <v>50804.7</v>
      </c>
      <c r="G6" s="6">
        <f t="shared" si="0"/>
        <v>4642459.499999999</v>
      </c>
      <c r="H6" s="6">
        <f t="shared" si="0"/>
        <v>1392518.9000000001</v>
      </c>
      <c r="I6" s="6">
        <f t="shared" si="0"/>
        <v>2920184.1</v>
      </c>
      <c r="J6" s="6">
        <f t="shared" si="0"/>
        <v>279844.4</v>
      </c>
      <c r="K6" s="6">
        <f t="shared" si="0"/>
        <v>49912.1</v>
      </c>
      <c r="L6" s="6">
        <f aca="true" t="shared" si="1" ref="L6:L20">G6/B6*100</f>
        <v>98.16530665914632</v>
      </c>
    </row>
    <row r="7" spans="1:12" ht="43.5" customHeight="1">
      <c r="A7" s="25" t="s">
        <v>24</v>
      </c>
      <c r="B7" s="3">
        <f aca="true" t="shared" si="2" ref="B7:K7">SUM(B8:B12)</f>
        <v>2759237.8000000003</v>
      </c>
      <c r="C7" s="3">
        <f t="shared" si="2"/>
        <v>1026195.5000000001</v>
      </c>
      <c r="D7" s="3">
        <f t="shared" si="2"/>
        <v>1729165.4</v>
      </c>
      <c r="E7" s="3">
        <f t="shared" si="2"/>
        <v>3876.9</v>
      </c>
      <c r="F7" s="3">
        <f t="shared" si="2"/>
        <v>0</v>
      </c>
      <c r="G7" s="3">
        <f t="shared" si="2"/>
        <v>2758522.9</v>
      </c>
      <c r="H7" s="3">
        <f t="shared" si="2"/>
        <v>1026150.2000000001</v>
      </c>
      <c r="I7" s="3">
        <f t="shared" si="2"/>
        <v>1728495.7999999998</v>
      </c>
      <c r="J7" s="3">
        <f t="shared" si="2"/>
        <v>3876.9</v>
      </c>
      <c r="K7" s="3">
        <f t="shared" si="2"/>
        <v>0</v>
      </c>
      <c r="L7" s="1">
        <f t="shared" si="1"/>
        <v>99.97409067098167</v>
      </c>
    </row>
    <row r="8" spans="1:12" ht="15">
      <c r="A8" s="26" t="s">
        <v>25</v>
      </c>
      <c r="B8" s="2">
        <f>C8+D8+E8+F8</f>
        <v>1227925.5</v>
      </c>
      <c r="C8" s="2">
        <v>597821.8</v>
      </c>
      <c r="D8" s="2">
        <v>630103.7</v>
      </c>
      <c r="E8" s="2">
        <v>0</v>
      </c>
      <c r="F8" s="2">
        <v>0</v>
      </c>
      <c r="G8" s="2">
        <f>SUM(H8:K8)</f>
        <v>1227525.5</v>
      </c>
      <c r="H8" s="2">
        <v>597821.8</v>
      </c>
      <c r="I8" s="2">
        <v>629703.7</v>
      </c>
      <c r="J8" s="2">
        <v>0</v>
      </c>
      <c r="K8" s="2">
        <v>0</v>
      </c>
      <c r="L8" s="2">
        <f t="shared" si="1"/>
        <v>99.96742473382953</v>
      </c>
    </row>
    <row r="9" spans="1:12" ht="30">
      <c r="A9" s="26" t="s">
        <v>26</v>
      </c>
      <c r="B9" s="2">
        <f>C9+D9+E9+F9</f>
        <v>1262734.7</v>
      </c>
      <c r="C9" s="2">
        <v>198675.5</v>
      </c>
      <c r="D9" s="2">
        <v>1060182.3</v>
      </c>
      <c r="E9" s="2">
        <v>3876.9</v>
      </c>
      <c r="F9" s="2">
        <v>0</v>
      </c>
      <c r="G9" s="2">
        <f>SUM(H9:K9)</f>
        <v>1262465.0999999999</v>
      </c>
      <c r="H9" s="2">
        <v>198675.5</v>
      </c>
      <c r="I9" s="2">
        <v>1059912.7</v>
      </c>
      <c r="J9" s="2">
        <v>3876.9</v>
      </c>
      <c r="K9" s="2">
        <v>0</v>
      </c>
      <c r="L9" s="2">
        <f t="shared" si="1"/>
        <v>99.978649513631</v>
      </c>
    </row>
    <row r="10" spans="1:12" ht="15">
      <c r="A10" s="26" t="s">
        <v>27</v>
      </c>
      <c r="B10" s="2">
        <f>C10+D10+E10+F10</f>
        <v>201074</v>
      </c>
      <c r="C10" s="2">
        <v>198681.8</v>
      </c>
      <c r="D10" s="2">
        <v>2392.2</v>
      </c>
      <c r="E10" s="2">
        <v>0</v>
      </c>
      <c r="F10" s="2">
        <v>0</v>
      </c>
      <c r="G10" s="2">
        <f>SUM(H10:K10)</f>
        <v>201074</v>
      </c>
      <c r="H10" s="2">
        <v>198681.8</v>
      </c>
      <c r="I10" s="2">
        <v>2392.2</v>
      </c>
      <c r="J10" s="2">
        <v>0</v>
      </c>
      <c r="K10" s="2">
        <v>0</v>
      </c>
      <c r="L10" s="2">
        <f t="shared" si="1"/>
        <v>100</v>
      </c>
    </row>
    <row r="11" spans="1:12" ht="15">
      <c r="A11" s="26" t="s">
        <v>28</v>
      </c>
      <c r="B11" s="2">
        <f>C11+D11+E11+F11</f>
        <v>1085.6</v>
      </c>
      <c r="C11" s="2">
        <v>845.6</v>
      </c>
      <c r="D11" s="2">
        <v>240</v>
      </c>
      <c r="E11" s="2">
        <v>0</v>
      </c>
      <c r="F11" s="2">
        <v>0</v>
      </c>
      <c r="G11" s="2">
        <f>SUM(H11:K11)</f>
        <v>1085.6</v>
      </c>
      <c r="H11" s="2">
        <v>845.6</v>
      </c>
      <c r="I11" s="2">
        <v>240</v>
      </c>
      <c r="J11" s="2">
        <v>0</v>
      </c>
      <c r="K11" s="2">
        <v>0</v>
      </c>
      <c r="L11" s="2">
        <f t="shared" si="1"/>
        <v>100</v>
      </c>
    </row>
    <row r="12" spans="1:12" ht="45">
      <c r="A12" s="26" t="s">
        <v>29</v>
      </c>
      <c r="B12" s="2">
        <f>C12+D12+E12+F12</f>
        <v>66418</v>
      </c>
      <c r="C12" s="2">
        <v>30170.8</v>
      </c>
      <c r="D12" s="2">
        <v>36247.2</v>
      </c>
      <c r="E12" s="2">
        <v>0</v>
      </c>
      <c r="F12" s="2">
        <v>0</v>
      </c>
      <c r="G12" s="2">
        <f>SUM(H12:K12)</f>
        <v>66372.7</v>
      </c>
      <c r="H12" s="2">
        <v>30125.5</v>
      </c>
      <c r="I12" s="2">
        <v>36247.2</v>
      </c>
      <c r="J12" s="2">
        <v>0</v>
      </c>
      <c r="K12" s="2">
        <v>0</v>
      </c>
      <c r="L12" s="2">
        <f t="shared" si="1"/>
        <v>99.93179559757897</v>
      </c>
    </row>
    <row r="13" spans="1:12" ht="45" outlineLevel="1">
      <c r="A13" s="25" t="s">
        <v>34</v>
      </c>
      <c r="B13" s="3">
        <f aca="true" t="shared" si="3" ref="B13:K13">SUM(B14:B15)</f>
        <v>1242968.9</v>
      </c>
      <c r="C13" s="3">
        <f t="shared" si="3"/>
        <v>62628.4</v>
      </c>
      <c r="D13" s="3">
        <f t="shared" si="3"/>
        <v>818039.7</v>
      </c>
      <c r="E13" s="3">
        <f t="shared" si="3"/>
        <v>311496.1</v>
      </c>
      <c r="F13" s="3">
        <f t="shared" si="3"/>
        <v>50804.7</v>
      </c>
      <c r="G13" s="3">
        <f t="shared" si="3"/>
        <v>1193302.4</v>
      </c>
      <c r="H13" s="3">
        <f t="shared" si="3"/>
        <v>62554.8</v>
      </c>
      <c r="I13" s="3">
        <f t="shared" si="3"/>
        <v>816836.7</v>
      </c>
      <c r="J13" s="3">
        <f t="shared" si="3"/>
        <v>263998.8</v>
      </c>
      <c r="K13" s="3">
        <f t="shared" si="3"/>
        <v>49912.1</v>
      </c>
      <c r="L13" s="1">
        <f t="shared" si="1"/>
        <v>96.0042041277139</v>
      </c>
    </row>
    <row r="14" spans="1:12" ht="30" outlineLevel="1">
      <c r="A14" s="26" t="s">
        <v>35</v>
      </c>
      <c r="B14" s="2">
        <f>SUM(C14:F14)</f>
        <v>885987.7999999999</v>
      </c>
      <c r="C14" s="2">
        <v>60563.4</v>
      </c>
      <c r="D14" s="2">
        <v>544329.6</v>
      </c>
      <c r="E14" s="2">
        <v>230290.1</v>
      </c>
      <c r="F14" s="2">
        <v>50804.7</v>
      </c>
      <c r="G14" s="2">
        <f>SUM(H14:K14)</f>
        <v>836718.7999999999</v>
      </c>
      <c r="H14" s="2">
        <v>60489.8</v>
      </c>
      <c r="I14" s="2">
        <v>543524.1</v>
      </c>
      <c r="J14" s="2">
        <v>182792.8</v>
      </c>
      <c r="K14" s="2">
        <v>49912.1</v>
      </c>
      <c r="L14" s="2">
        <f t="shared" si="1"/>
        <v>94.43908821317855</v>
      </c>
    </row>
    <row r="15" spans="1:12" ht="30" outlineLevel="1">
      <c r="A15" s="26" t="s">
        <v>36</v>
      </c>
      <c r="B15" s="2">
        <f>SUM(C15:F15)</f>
        <v>356981.1</v>
      </c>
      <c r="C15" s="2">
        <v>2065</v>
      </c>
      <c r="D15" s="2">
        <v>273710.1</v>
      </c>
      <c r="E15" s="2">
        <v>81206</v>
      </c>
      <c r="F15" s="2">
        <v>0</v>
      </c>
      <c r="G15" s="2">
        <f>SUM(H15:K15)</f>
        <v>356583.6</v>
      </c>
      <c r="H15" s="2">
        <v>2065</v>
      </c>
      <c r="I15" s="2">
        <v>273312.6</v>
      </c>
      <c r="J15" s="2">
        <v>81206</v>
      </c>
      <c r="K15" s="2">
        <v>0</v>
      </c>
      <c r="L15" s="2">
        <f t="shared" si="1"/>
        <v>99.88864956716196</v>
      </c>
    </row>
    <row r="16" spans="1:12" ht="45">
      <c r="A16" s="25" t="s">
        <v>37</v>
      </c>
      <c r="B16" s="3">
        <f aca="true" t="shared" si="4" ref="B16:K16">SUM(B17:B19)</f>
        <v>8500</v>
      </c>
      <c r="C16" s="3">
        <f t="shared" si="4"/>
        <v>8500</v>
      </c>
      <c r="D16" s="3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8445.8</v>
      </c>
      <c r="H16" s="3">
        <f t="shared" si="4"/>
        <v>8445.8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1">
        <f t="shared" si="1"/>
        <v>99.36235294117645</v>
      </c>
    </row>
    <row r="17" spans="1:12" ht="15" outlineLevel="1">
      <c r="A17" s="26" t="s">
        <v>2</v>
      </c>
      <c r="B17" s="2">
        <f>SUM(C17:F17)</f>
        <v>3390</v>
      </c>
      <c r="C17" s="2">
        <v>3390</v>
      </c>
      <c r="D17" s="2">
        <v>0</v>
      </c>
      <c r="E17" s="2">
        <v>0</v>
      </c>
      <c r="F17" s="2">
        <v>0</v>
      </c>
      <c r="G17" s="2">
        <f>SUM(H17:K17)</f>
        <v>3388.1</v>
      </c>
      <c r="H17" s="2">
        <v>3388.1</v>
      </c>
      <c r="I17" s="2">
        <v>0</v>
      </c>
      <c r="J17" s="2">
        <v>0</v>
      </c>
      <c r="K17" s="2">
        <v>0</v>
      </c>
      <c r="L17" s="2">
        <f t="shared" si="1"/>
        <v>99.94395280235989</v>
      </c>
    </row>
    <row r="18" spans="1:12" ht="30" outlineLevel="1">
      <c r="A18" s="26" t="s">
        <v>38</v>
      </c>
      <c r="B18" s="2">
        <f>SUM(C18:F18)</f>
        <v>4110</v>
      </c>
      <c r="C18" s="2">
        <v>4110</v>
      </c>
      <c r="D18" s="2">
        <v>0</v>
      </c>
      <c r="E18" s="2">
        <v>0</v>
      </c>
      <c r="F18" s="2">
        <v>0</v>
      </c>
      <c r="G18" s="2">
        <f>SUM(H18:K18)</f>
        <v>4057.7</v>
      </c>
      <c r="H18" s="2">
        <v>4057.7</v>
      </c>
      <c r="I18" s="2">
        <v>0</v>
      </c>
      <c r="J18" s="2">
        <v>0</v>
      </c>
      <c r="K18" s="2">
        <v>0</v>
      </c>
      <c r="L18" s="2">
        <f t="shared" si="1"/>
        <v>98.72749391727493</v>
      </c>
    </row>
    <row r="19" spans="1:12" ht="60" outlineLevel="1">
      <c r="A19" s="26" t="s">
        <v>39</v>
      </c>
      <c r="B19" s="2">
        <f>SUM(C19:F19)</f>
        <v>1000</v>
      </c>
      <c r="C19" s="2">
        <v>1000</v>
      </c>
      <c r="D19" s="2">
        <v>0</v>
      </c>
      <c r="E19" s="2">
        <v>0</v>
      </c>
      <c r="F19" s="2">
        <v>0</v>
      </c>
      <c r="G19" s="2">
        <f>SUM(H19:K19)</f>
        <v>1000</v>
      </c>
      <c r="H19" s="2">
        <v>1000</v>
      </c>
      <c r="I19" s="2">
        <v>0</v>
      </c>
      <c r="J19" s="2">
        <v>0</v>
      </c>
      <c r="K19" s="2">
        <v>0</v>
      </c>
      <c r="L19" s="2">
        <f t="shared" si="1"/>
        <v>100</v>
      </c>
    </row>
    <row r="20" spans="1:12" ht="45" outlineLevel="1">
      <c r="A20" s="25" t="s">
        <v>40</v>
      </c>
      <c r="B20" s="3">
        <f aca="true" t="shared" si="5" ref="B20:K20">SUM(B21:B24)</f>
        <v>186726.7</v>
      </c>
      <c r="C20" s="3">
        <f t="shared" si="5"/>
        <v>183026.1</v>
      </c>
      <c r="D20" s="3">
        <f t="shared" si="5"/>
        <v>3625.3</v>
      </c>
      <c r="E20" s="3">
        <f t="shared" si="5"/>
        <v>75.3</v>
      </c>
      <c r="F20" s="3">
        <f t="shared" si="5"/>
        <v>0</v>
      </c>
      <c r="G20" s="3">
        <f t="shared" si="5"/>
        <v>186492.19999999998</v>
      </c>
      <c r="H20" s="3">
        <f t="shared" si="5"/>
        <v>182821.6</v>
      </c>
      <c r="I20" s="3">
        <f t="shared" si="5"/>
        <v>3595.3</v>
      </c>
      <c r="J20" s="3">
        <f t="shared" si="5"/>
        <v>75.3</v>
      </c>
      <c r="K20" s="3">
        <f t="shared" si="5"/>
        <v>0</v>
      </c>
      <c r="L20" s="1">
        <f t="shared" si="1"/>
        <v>99.87441538890795</v>
      </c>
    </row>
    <row r="21" spans="1:12" ht="30" outlineLevel="1">
      <c r="A21" s="26" t="s">
        <v>3</v>
      </c>
      <c r="B21" s="2">
        <f>SUM(C21:F21)</f>
        <v>4626</v>
      </c>
      <c r="C21" s="2">
        <v>4251</v>
      </c>
      <c r="D21" s="2">
        <v>375</v>
      </c>
      <c r="E21" s="2">
        <v>0</v>
      </c>
      <c r="F21" s="2">
        <v>0</v>
      </c>
      <c r="G21" s="2">
        <f>SUM(H21:K21)</f>
        <v>4587.4</v>
      </c>
      <c r="H21" s="2">
        <v>4242.4</v>
      </c>
      <c r="I21" s="2">
        <v>345</v>
      </c>
      <c r="J21" s="2">
        <v>0</v>
      </c>
      <c r="K21" s="2">
        <v>0</v>
      </c>
      <c r="L21" s="2">
        <f>G21*100/B21</f>
        <v>99.1655858192823</v>
      </c>
    </row>
    <row r="22" spans="1:12" ht="30">
      <c r="A22" s="26" t="s">
        <v>41</v>
      </c>
      <c r="B22" s="2">
        <f>SUM(C22:F22)</f>
        <v>152956</v>
      </c>
      <c r="C22" s="2">
        <v>151966</v>
      </c>
      <c r="D22" s="2">
        <v>990</v>
      </c>
      <c r="E22" s="2">
        <v>0</v>
      </c>
      <c r="F22" s="2">
        <v>0</v>
      </c>
      <c r="G22" s="2">
        <f>SUM(H22:K22)</f>
        <v>152956</v>
      </c>
      <c r="H22" s="2">
        <v>151966</v>
      </c>
      <c r="I22" s="2">
        <v>990</v>
      </c>
      <c r="J22" s="2">
        <v>0</v>
      </c>
      <c r="K22" s="2">
        <v>0</v>
      </c>
      <c r="L22" s="2">
        <f aca="true" t="shared" si="6" ref="L22:L37">G22/B22*100</f>
        <v>100</v>
      </c>
    </row>
    <row r="23" spans="1:12" ht="45" outlineLevel="1">
      <c r="A23" s="26" t="s">
        <v>42</v>
      </c>
      <c r="B23" s="2">
        <f>SUM(C23:F23)</f>
        <v>28304.699999999997</v>
      </c>
      <c r="C23" s="2">
        <v>25969.1</v>
      </c>
      <c r="D23" s="2">
        <v>2260.3</v>
      </c>
      <c r="E23" s="2">
        <v>75.3</v>
      </c>
      <c r="F23" s="2">
        <v>0</v>
      </c>
      <c r="G23" s="2">
        <f>SUM(H23:K23)</f>
        <v>28247.8</v>
      </c>
      <c r="H23" s="2">
        <v>25912.2</v>
      </c>
      <c r="I23" s="2">
        <v>2260.3</v>
      </c>
      <c r="J23" s="2">
        <v>75.3</v>
      </c>
      <c r="K23" s="2">
        <v>0</v>
      </c>
      <c r="L23" s="2">
        <f t="shared" si="6"/>
        <v>99.7989733153858</v>
      </c>
    </row>
    <row r="24" spans="1:12" ht="30" outlineLevel="1">
      <c r="A24" s="26" t="s">
        <v>43</v>
      </c>
      <c r="B24" s="2">
        <f>SUM(C24:F24)</f>
        <v>840</v>
      </c>
      <c r="C24" s="2">
        <v>840</v>
      </c>
      <c r="D24" s="2">
        <v>0</v>
      </c>
      <c r="E24" s="2">
        <v>0</v>
      </c>
      <c r="F24" s="2">
        <v>0</v>
      </c>
      <c r="G24" s="2">
        <f>SUM(H24:K24)</f>
        <v>701</v>
      </c>
      <c r="H24" s="2">
        <v>701</v>
      </c>
      <c r="I24" s="2">
        <v>0</v>
      </c>
      <c r="J24" s="2">
        <v>0</v>
      </c>
      <c r="K24" s="2">
        <v>0</v>
      </c>
      <c r="L24" s="2">
        <f t="shared" si="6"/>
        <v>83.45238095238095</v>
      </c>
    </row>
    <row r="25" spans="1:12" ht="60">
      <c r="A25" s="25" t="s">
        <v>44</v>
      </c>
      <c r="B25" s="3">
        <f aca="true" t="shared" si="7" ref="B25:K25">SUM(B26:B29)</f>
        <v>112549.5</v>
      </c>
      <c r="C25" s="3">
        <f t="shared" si="7"/>
        <v>12169.6</v>
      </c>
      <c r="D25" s="3">
        <f t="shared" si="7"/>
        <v>90820.5</v>
      </c>
      <c r="E25" s="3">
        <f t="shared" si="7"/>
        <v>9559.4</v>
      </c>
      <c r="F25" s="3">
        <f t="shared" si="7"/>
        <v>0</v>
      </c>
      <c r="G25" s="3">
        <f t="shared" si="7"/>
        <v>110030.3</v>
      </c>
      <c r="H25" s="3">
        <f t="shared" si="7"/>
        <v>10709.300000000001</v>
      </c>
      <c r="I25" s="3">
        <f t="shared" si="7"/>
        <v>89761.6</v>
      </c>
      <c r="J25" s="3">
        <f t="shared" si="7"/>
        <v>9559.4</v>
      </c>
      <c r="K25" s="3">
        <f t="shared" si="7"/>
        <v>0</v>
      </c>
      <c r="L25" s="1">
        <f t="shared" si="6"/>
        <v>97.76169596488657</v>
      </c>
    </row>
    <row r="26" spans="1:12" ht="30" outlineLevel="1">
      <c r="A26" s="26" t="s">
        <v>45</v>
      </c>
      <c r="B26" s="2">
        <f>SUM(C26:D26:E26:F26)</f>
        <v>25214</v>
      </c>
      <c r="C26" s="5">
        <v>349.3</v>
      </c>
      <c r="D26" s="5">
        <v>24864.7</v>
      </c>
      <c r="E26" s="5">
        <v>0</v>
      </c>
      <c r="F26" s="2">
        <v>0</v>
      </c>
      <c r="G26" s="2">
        <f>H26+I26+J26+K26</f>
        <v>24324.6</v>
      </c>
      <c r="H26" s="5">
        <v>336.6</v>
      </c>
      <c r="I26" s="5">
        <v>23988</v>
      </c>
      <c r="J26" s="5">
        <v>0</v>
      </c>
      <c r="K26" s="2">
        <v>0</v>
      </c>
      <c r="L26" s="2">
        <f t="shared" si="6"/>
        <v>96.47259459030697</v>
      </c>
    </row>
    <row r="27" spans="1:12" ht="30" outlineLevel="1">
      <c r="A27" s="26" t="s">
        <v>46</v>
      </c>
      <c r="B27" s="2">
        <f>SUM(C27:D27:E27:F27)</f>
        <v>10372.7</v>
      </c>
      <c r="C27" s="5">
        <v>10372.7</v>
      </c>
      <c r="D27" s="5">
        <v>0</v>
      </c>
      <c r="E27" s="5">
        <v>0</v>
      </c>
      <c r="F27" s="2">
        <v>0</v>
      </c>
      <c r="G27" s="2">
        <f>SUM(H27:I27:J27:K27)</f>
        <v>10372.7</v>
      </c>
      <c r="H27" s="5">
        <v>10372.7</v>
      </c>
      <c r="I27" s="5">
        <v>0</v>
      </c>
      <c r="J27" s="5">
        <v>0</v>
      </c>
      <c r="K27" s="2">
        <v>0</v>
      </c>
      <c r="L27" s="2">
        <f t="shared" si="6"/>
        <v>100</v>
      </c>
    </row>
    <row r="28" spans="1:12" ht="60" outlineLevel="1">
      <c r="A28" s="26" t="s">
        <v>47</v>
      </c>
      <c r="B28" s="2">
        <f>SUM(C28:D28:E28:F28)</f>
        <v>0</v>
      </c>
      <c r="C28" s="5">
        <v>0</v>
      </c>
      <c r="D28" s="5">
        <v>0</v>
      </c>
      <c r="E28" s="5">
        <v>0</v>
      </c>
      <c r="F28" s="2">
        <v>0</v>
      </c>
      <c r="G28" s="2">
        <f>SUM(H28:I28:J28:K28)</f>
        <v>0</v>
      </c>
      <c r="H28" s="5">
        <v>0</v>
      </c>
      <c r="I28" s="5">
        <v>0</v>
      </c>
      <c r="J28" s="5">
        <v>0</v>
      </c>
      <c r="K28" s="2">
        <v>0</v>
      </c>
      <c r="L28" s="2">
        <v>0</v>
      </c>
    </row>
    <row r="29" spans="1:12" ht="60">
      <c r="A29" s="26" t="s">
        <v>48</v>
      </c>
      <c r="B29" s="7">
        <f>SUM(C29:D29:E29:F29)</f>
        <v>76962.8</v>
      </c>
      <c r="C29" s="5">
        <v>1447.6</v>
      </c>
      <c r="D29" s="5">
        <v>65955.8</v>
      </c>
      <c r="E29" s="5">
        <v>9559.4</v>
      </c>
      <c r="F29" s="2">
        <v>0</v>
      </c>
      <c r="G29" s="7">
        <f>SUM(H29:I29:J29:K29)</f>
        <v>75333</v>
      </c>
      <c r="H29" s="5">
        <v>0</v>
      </c>
      <c r="I29" s="5">
        <v>65773.6</v>
      </c>
      <c r="J29" s="5">
        <v>9559.4</v>
      </c>
      <c r="K29" s="2">
        <v>0</v>
      </c>
      <c r="L29" s="7">
        <f t="shared" si="6"/>
        <v>97.88235355262542</v>
      </c>
    </row>
    <row r="30" spans="1:12" ht="30" outlineLevel="1">
      <c r="A30" s="25" t="s">
        <v>49</v>
      </c>
      <c r="B30" s="3">
        <f aca="true" t="shared" si="8" ref="B30:K30">SUM(B31:B33)</f>
        <v>1661.5</v>
      </c>
      <c r="C30" s="3">
        <f t="shared" si="8"/>
        <v>1661.5</v>
      </c>
      <c r="D30" s="3">
        <f t="shared" si="8"/>
        <v>0</v>
      </c>
      <c r="E30" s="3">
        <f t="shared" si="8"/>
        <v>0</v>
      </c>
      <c r="F30" s="3">
        <f t="shared" si="8"/>
        <v>0</v>
      </c>
      <c r="G30" s="3">
        <f t="shared" si="8"/>
        <v>1363.2</v>
      </c>
      <c r="H30" s="3">
        <f t="shared" si="8"/>
        <v>1363.2</v>
      </c>
      <c r="I30" s="3">
        <f t="shared" si="8"/>
        <v>0</v>
      </c>
      <c r="J30" s="3">
        <f t="shared" si="8"/>
        <v>0</v>
      </c>
      <c r="K30" s="3">
        <f t="shared" si="8"/>
        <v>0</v>
      </c>
      <c r="L30" s="1">
        <f t="shared" si="6"/>
        <v>82.04634366536263</v>
      </c>
    </row>
    <row r="31" spans="1:12" ht="30" outlineLevel="1">
      <c r="A31" s="27" t="s">
        <v>50</v>
      </c>
      <c r="B31" s="2">
        <f>SUM(C31:D31:E31:F31)</f>
        <v>753.1</v>
      </c>
      <c r="C31" s="5">
        <v>753.1</v>
      </c>
      <c r="D31" s="5">
        <v>0</v>
      </c>
      <c r="E31" s="5">
        <v>0</v>
      </c>
      <c r="F31" s="2">
        <v>0</v>
      </c>
      <c r="G31" s="2">
        <f>SUM(H31:I31:J31:K31)</f>
        <v>753.1</v>
      </c>
      <c r="H31" s="5">
        <v>753.1</v>
      </c>
      <c r="I31" s="5">
        <v>0</v>
      </c>
      <c r="J31" s="5">
        <v>0</v>
      </c>
      <c r="K31" s="2">
        <v>0</v>
      </c>
      <c r="L31" s="2">
        <f t="shared" si="6"/>
        <v>100</v>
      </c>
    </row>
    <row r="32" spans="1:12" ht="90" outlineLevel="1">
      <c r="A32" s="26" t="s">
        <v>51</v>
      </c>
      <c r="B32" s="2">
        <f>SUM(C32:D32:E32:F32)</f>
        <v>808.4</v>
      </c>
      <c r="C32" s="5">
        <v>808.4</v>
      </c>
      <c r="D32" s="5">
        <v>0</v>
      </c>
      <c r="E32" s="5">
        <v>0</v>
      </c>
      <c r="F32" s="2">
        <v>0</v>
      </c>
      <c r="G32" s="2">
        <f>SUM(H32:I32:J32:K32)</f>
        <v>519.6</v>
      </c>
      <c r="H32" s="5">
        <v>519.6</v>
      </c>
      <c r="I32" s="5">
        <v>0</v>
      </c>
      <c r="J32" s="5">
        <v>0</v>
      </c>
      <c r="K32" s="2">
        <v>0</v>
      </c>
      <c r="L32" s="2">
        <f t="shared" si="6"/>
        <v>64.27511133102425</v>
      </c>
    </row>
    <row r="33" spans="1:12" ht="15" outlineLevel="1">
      <c r="A33" s="26" t="s">
        <v>52</v>
      </c>
      <c r="B33" s="2">
        <f>SUM(C33:D33:E33:F33)</f>
        <v>100</v>
      </c>
      <c r="C33" s="5">
        <v>100</v>
      </c>
      <c r="D33" s="5">
        <v>0</v>
      </c>
      <c r="E33" s="5">
        <v>0</v>
      </c>
      <c r="F33" s="2">
        <v>0</v>
      </c>
      <c r="G33" s="2">
        <f>SUM(H33:I33:J33:K33)</f>
        <v>90.5</v>
      </c>
      <c r="H33" s="5">
        <v>90.5</v>
      </c>
      <c r="I33" s="5">
        <v>0</v>
      </c>
      <c r="J33" s="5">
        <v>0</v>
      </c>
      <c r="K33" s="2">
        <v>0</v>
      </c>
      <c r="L33" s="2">
        <f t="shared" si="6"/>
        <v>90.5</v>
      </c>
    </row>
    <row r="34" spans="1:12" ht="45">
      <c r="A34" s="25" t="s">
        <v>53</v>
      </c>
      <c r="B34" s="3">
        <f aca="true" t="shared" si="9" ref="B34:K34">SUM(B35:B36)</f>
        <v>6255.8</v>
      </c>
      <c r="C34" s="3">
        <f t="shared" si="9"/>
        <v>2438.8</v>
      </c>
      <c r="D34" s="3">
        <f t="shared" si="9"/>
        <v>1483</v>
      </c>
      <c r="E34" s="3">
        <f t="shared" si="9"/>
        <v>2334</v>
      </c>
      <c r="F34" s="3">
        <f t="shared" si="9"/>
        <v>0</v>
      </c>
      <c r="G34" s="3">
        <f t="shared" si="9"/>
        <v>6029.8</v>
      </c>
      <c r="H34" s="3">
        <f t="shared" si="9"/>
        <v>2362.8</v>
      </c>
      <c r="I34" s="3">
        <f t="shared" si="9"/>
        <v>1333</v>
      </c>
      <c r="J34" s="3">
        <f t="shared" si="9"/>
        <v>2334</v>
      </c>
      <c r="K34" s="3">
        <f t="shared" si="9"/>
        <v>0</v>
      </c>
      <c r="L34" s="1">
        <f t="shared" si="6"/>
        <v>96.38735253684581</v>
      </c>
    </row>
    <row r="35" spans="1:12" ht="30" outlineLevel="1">
      <c r="A35" s="26" t="s">
        <v>4</v>
      </c>
      <c r="B35" s="2">
        <f>SUM(C35:D35:E35:F35)</f>
        <v>5662</v>
      </c>
      <c r="C35" s="5">
        <v>1845</v>
      </c>
      <c r="D35" s="5">
        <v>1483</v>
      </c>
      <c r="E35" s="5">
        <v>2334</v>
      </c>
      <c r="F35" s="2">
        <v>0</v>
      </c>
      <c r="G35" s="2">
        <f>SUM(H35:I35:J35:K35)</f>
        <v>5436</v>
      </c>
      <c r="H35" s="5">
        <v>1769</v>
      </c>
      <c r="I35" s="5">
        <v>1333</v>
      </c>
      <c r="J35" s="5">
        <v>2334</v>
      </c>
      <c r="K35" s="2">
        <v>0</v>
      </c>
      <c r="L35" s="2">
        <f t="shared" si="6"/>
        <v>96.00847756976334</v>
      </c>
    </row>
    <row r="36" spans="1:12" ht="45" outlineLevel="1">
      <c r="A36" s="26" t="s">
        <v>54</v>
      </c>
      <c r="B36" s="2">
        <f>SUM(C36:D36:E36:F36)</f>
        <v>593.8</v>
      </c>
      <c r="C36" s="5">
        <v>593.8</v>
      </c>
      <c r="D36" s="5">
        <v>0</v>
      </c>
      <c r="E36" s="5">
        <v>0</v>
      </c>
      <c r="F36" s="2">
        <v>0</v>
      </c>
      <c r="G36" s="2">
        <f>H36+I36+J36+K36</f>
        <v>593.8</v>
      </c>
      <c r="H36" s="5">
        <v>593.8</v>
      </c>
      <c r="I36" s="5">
        <v>0</v>
      </c>
      <c r="J36" s="5">
        <v>0</v>
      </c>
      <c r="K36" s="2">
        <v>0</v>
      </c>
      <c r="L36" s="2">
        <f t="shared" si="6"/>
        <v>100</v>
      </c>
    </row>
    <row r="37" spans="1:12" ht="45">
      <c r="A37" s="25" t="s">
        <v>55</v>
      </c>
      <c r="B37" s="3">
        <f aca="true" t="shared" si="10" ref="B37:K37">SUM(B38:B39)</f>
        <v>6810</v>
      </c>
      <c r="C37" s="3">
        <f t="shared" si="10"/>
        <v>3810</v>
      </c>
      <c r="D37" s="3">
        <f t="shared" si="10"/>
        <v>3000</v>
      </c>
      <c r="E37" s="3">
        <f t="shared" si="10"/>
        <v>0</v>
      </c>
      <c r="F37" s="3">
        <f t="shared" si="10"/>
        <v>0</v>
      </c>
      <c r="G37" s="3">
        <f t="shared" si="10"/>
        <v>6740.5</v>
      </c>
      <c r="H37" s="3">
        <f t="shared" si="10"/>
        <v>3744.4</v>
      </c>
      <c r="I37" s="3">
        <f t="shared" si="10"/>
        <v>2996.1</v>
      </c>
      <c r="J37" s="3">
        <f t="shared" si="10"/>
        <v>0</v>
      </c>
      <c r="K37" s="3">
        <f t="shared" si="10"/>
        <v>0</v>
      </c>
      <c r="L37" s="1">
        <f t="shared" si="6"/>
        <v>98.97944199706315</v>
      </c>
    </row>
    <row r="38" spans="1:12" ht="30" outlineLevel="1">
      <c r="A38" s="26" t="s">
        <v>56</v>
      </c>
      <c r="B38" s="2">
        <f>SUM(C38:F38)</f>
        <v>5810</v>
      </c>
      <c r="C38" s="5">
        <v>2810</v>
      </c>
      <c r="D38" s="5">
        <v>3000</v>
      </c>
      <c r="E38" s="5">
        <v>0</v>
      </c>
      <c r="F38" s="2">
        <v>0</v>
      </c>
      <c r="G38" s="2">
        <f>SUM(H38:K38)</f>
        <v>5740.5</v>
      </c>
      <c r="H38" s="5">
        <v>2744.4</v>
      </c>
      <c r="I38" s="5">
        <v>2996.1</v>
      </c>
      <c r="J38" s="5">
        <v>0</v>
      </c>
      <c r="K38" s="2">
        <v>0</v>
      </c>
      <c r="L38" s="2">
        <f>G38/B38*100</f>
        <v>98.80378657487091</v>
      </c>
    </row>
    <row r="39" spans="1:12" ht="15" outlineLevel="1">
      <c r="A39" s="26" t="s">
        <v>57</v>
      </c>
      <c r="B39" s="2">
        <f>SUM(C39:F39)</f>
        <v>1000</v>
      </c>
      <c r="C39" s="5">
        <v>1000</v>
      </c>
      <c r="D39" s="5">
        <v>0</v>
      </c>
      <c r="E39" s="5">
        <v>0</v>
      </c>
      <c r="F39" s="2">
        <v>0</v>
      </c>
      <c r="G39" s="2">
        <f>SUM(H39:K39)</f>
        <v>1000</v>
      </c>
      <c r="H39" s="5">
        <v>1000</v>
      </c>
      <c r="I39" s="5">
        <v>0</v>
      </c>
      <c r="J39" s="5">
        <v>0</v>
      </c>
      <c r="K39" s="2">
        <v>0</v>
      </c>
      <c r="L39" s="2">
        <f>G39/B39*100</f>
        <v>100</v>
      </c>
    </row>
    <row r="40" spans="1:12" ht="75" outlineLevel="1">
      <c r="A40" s="25" t="s">
        <v>58</v>
      </c>
      <c r="B40" s="3">
        <f aca="true" t="shared" si="11" ref="B40:K40">SUM(B41:B44)</f>
        <v>242227.6</v>
      </c>
      <c r="C40" s="3">
        <f t="shared" si="11"/>
        <v>87547.4</v>
      </c>
      <c r="D40" s="3">
        <f t="shared" si="11"/>
        <v>154680.2</v>
      </c>
      <c r="E40" s="3">
        <f t="shared" si="11"/>
        <v>0</v>
      </c>
      <c r="F40" s="3">
        <f t="shared" si="11"/>
        <v>0</v>
      </c>
      <c r="G40" s="3">
        <f t="shared" si="11"/>
        <v>209414.6</v>
      </c>
      <c r="H40" s="3">
        <f t="shared" si="11"/>
        <v>75474.59999999999</v>
      </c>
      <c r="I40" s="3">
        <f t="shared" si="11"/>
        <v>133940</v>
      </c>
      <c r="J40" s="3">
        <f t="shared" si="11"/>
        <v>0</v>
      </c>
      <c r="K40" s="3">
        <f t="shared" si="11"/>
        <v>0</v>
      </c>
      <c r="L40" s="1">
        <f aca="true" t="shared" si="12" ref="L40:L52">G40/B40*100</f>
        <v>86.45364937769273</v>
      </c>
    </row>
    <row r="41" spans="1:12" ht="45" outlineLevel="1">
      <c r="A41" s="26" t="s">
        <v>59</v>
      </c>
      <c r="B41" s="2">
        <f>SUM(C41:F41)</f>
        <v>106361.5</v>
      </c>
      <c r="C41" s="5">
        <v>45984.6</v>
      </c>
      <c r="D41" s="5">
        <v>60376.9</v>
      </c>
      <c r="E41" s="5">
        <v>0</v>
      </c>
      <c r="F41" s="2">
        <v>0</v>
      </c>
      <c r="G41" s="2">
        <f>SUM(H41:K41)</f>
        <v>82148</v>
      </c>
      <c r="H41" s="5">
        <v>34485.6</v>
      </c>
      <c r="I41" s="5">
        <v>47662.4</v>
      </c>
      <c r="J41" s="5">
        <v>0</v>
      </c>
      <c r="K41" s="2">
        <v>0</v>
      </c>
      <c r="L41" s="2">
        <f t="shared" si="12"/>
        <v>77.23471368869374</v>
      </c>
    </row>
    <row r="42" spans="1:12" ht="15" outlineLevel="1">
      <c r="A42" s="26" t="s">
        <v>60</v>
      </c>
      <c r="B42" s="2">
        <f>SUM(C42:F42)</f>
        <v>84148.2</v>
      </c>
      <c r="C42" s="5">
        <v>21398.3</v>
      </c>
      <c r="D42" s="5">
        <v>62749.9</v>
      </c>
      <c r="E42" s="5">
        <v>0</v>
      </c>
      <c r="F42" s="2">
        <v>0</v>
      </c>
      <c r="G42" s="2">
        <f>SUM(H42:K42)</f>
        <v>77183.6</v>
      </c>
      <c r="H42" s="5">
        <v>20991.8</v>
      </c>
      <c r="I42" s="5">
        <v>56191.8</v>
      </c>
      <c r="J42" s="5">
        <v>0</v>
      </c>
      <c r="K42" s="2">
        <v>0</v>
      </c>
      <c r="L42" s="2">
        <f t="shared" si="12"/>
        <v>91.7234117901512</v>
      </c>
    </row>
    <row r="43" spans="1:12" ht="30" outlineLevel="1">
      <c r="A43" s="26" t="s">
        <v>61</v>
      </c>
      <c r="B43" s="2">
        <f>SUM(C43:F43)</f>
        <v>3290</v>
      </c>
      <c r="C43" s="5">
        <v>3290</v>
      </c>
      <c r="D43" s="5">
        <v>0</v>
      </c>
      <c r="E43" s="5">
        <v>0</v>
      </c>
      <c r="F43" s="2">
        <v>0</v>
      </c>
      <c r="G43" s="2">
        <f>SUM(H43:K43)</f>
        <v>3287.6</v>
      </c>
      <c r="H43" s="5">
        <v>3287.6</v>
      </c>
      <c r="I43" s="5">
        <v>0</v>
      </c>
      <c r="J43" s="5">
        <v>0</v>
      </c>
      <c r="K43" s="2">
        <v>0</v>
      </c>
      <c r="L43" s="2">
        <f t="shared" si="12"/>
        <v>99.92705167173253</v>
      </c>
    </row>
    <row r="44" spans="1:12" ht="30" outlineLevel="1">
      <c r="A44" s="26" t="s">
        <v>62</v>
      </c>
      <c r="B44" s="2">
        <f>SUM(C44:F44)</f>
        <v>48427.9</v>
      </c>
      <c r="C44" s="5">
        <v>16874.5</v>
      </c>
      <c r="D44" s="5">
        <v>31553.4</v>
      </c>
      <c r="E44" s="5">
        <v>0</v>
      </c>
      <c r="F44" s="2">
        <v>0</v>
      </c>
      <c r="G44" s="2">
        <f>SUM(H44:K44)</f>
        <v>46795.399999999994</v>
      </c>
      <c r="H44" s="5">
        <v>16709.6</v>
      </c>
      <c r="I44" s="5">
        <v>30085.8</v>
      </c>
      <c r="J44" s="5">
        <v>0</v>
      </c>
      <c r="K44" s="2">
        <v>0</v>
      </c>
      <c r="L44" s="2">
        <f t="shared" si="12"/>
        <v>96.62900931074854</v>
      </c>
    </row>
    <row r="45" spans="1:12" ht="60">
      <c r="A45" s="25" t="s">
        <v>63</v>
      </c>
      <c r="B45" s="3">
        <f aca="true" t="shared" si="13" ref="B45:K45">SUM(B46:B47)</f>
        <v>152412.1</v>
      </c>
      <c r="C45" s="3">
        <f t="shared" si="13"/>
        <v>11180</v>
      </c>
      <c r="D45" s="3">
        <f t="shared" si="13"/>
        <v>141232.1</v>
      </c>
      <c r="E45" s="3">
        <f t="shared" si="13"/>
        <v>0</v>
      </c>
      <c r="F45" s="3">
        <f t="shared" si="13"/>
        <v>0</v>
      </c>
      <c r="G45" s="3">
        <f t="shared" si="13"/>
        <v>152412.1</v>
      </c>
      <c r="H45" s="3">
        <f t="shared" si="13"/>
        <v>11180</v>
      </c>
      <c r="I45" s="3">
        <f t="shared" si="13"/>
        <v>141232.1</v>
      </c>
      <c r="J45" s="3">
        <f t="shared" si="13"/>
        <v>0</v>
      </c>
      <c r="K45" s="3">
        <f t="shared" si="13"/>
        <v>0</v>
      </c>
      <c r="L45" s="3">
        <f t="shared" si="12"/>
        <v>100</v>
      </c>
    </row>
    <row r="46" spans="1:12" ht="30">
      <c r="A46" s="26" t="s">
        <v>64</v>
      </c>
      <c r="B46" s="2">
        <f>SUM(C46:F46)</f>
        <v>1890.4</v>
      </c>
      <c r="C46" s="5">
        <v>180</v>
      </c>
      <c r="D46" s="5">
        <v>1710.4</v>
      </c>
      <c r="E46" s="5">
        <v>0</v>
      </c>
      <c r="F46" s="2">
        <v>0</v>
      </c>
      <c r="G46" s="2">
        <f>SUM(H46:K46)</f>
        <v>1890.4</v>
      </c>
      <c r="H46" s="5">
        <v>180</v>
      </c>
      <c r="I46" s="5">
        <v>1710.4</v>
      </c>
      <c r="J46" s="5">
        <v>0</v>
      </c>
      <c r="K46" s="2">
        <v>0</v>
      </c>
      <c r="L46" s="2">
        <f t="shared" si="12"/>
        <v>100</v>
      </c>
    </row>
    <row r="47" spans="1:12" ht="75">
      <c r="A47" s="26" t="s">
        <v>65</v>
      </c>
      <c r="B47" s="2">
        <f>SUM(C47:F47)</f>
        <v>150521.7</v>
      </c>
      <c r="C47" s="5">
        <v>11000</v>
      </c>
      <c r="D47" s="5">
        <v>139521.7</v>
      </c>
      <c r="E47" s="5">
        <v>0</v>
      </c>
      <c r="F47" s="2">
        <v>0</v>
      </c>
      <c r="G47" s="2">
        <f>SUM(H47:K47)</f>
        <v>150521.7</v>
      </c>
      <c r="H47" s="5">
        <v>11000</v>
      </c>
      <c r="I47" s="5">
        <v>139521.7</v>
      </c>
      <c r="J47" s="5">
        <v>0</v>
      </c>
      <c r="K47" s="2">
        <v>0</v>
      </c>
      <c r="L47" s="2">
        <f t="shared" si="12"/>
        <v>100</v>
      </c>
    </row>
    <row r="48" spans="1:12" ht="45">
      <c r="A48" s="25" t="s">
        <v>66</v>
      </c>
      <c r="B48" s="3">
        <f aca="true" t="shared" si="14" ref="B48:K48">SUM(B49:B52)</f>
        <v>9876.4</v>
      </c>
      <c r="C48" s="3">
        <f t="shared" si="14"/>
        <v>7862</v>
      </c>
      <c r="D48" s="3">
        <f t="shared" si="14"/>
        <v>2014.4</v>
      </c>
      <c r="E48" s="3">
        <f t="shared" si="14"/>
        <v>0</v>
      </c>
      <c r="F48" s="3">
        <f t="shared" si="14"/>
        <v>0</v>
      </c>
      <c r="G48" s="3">
        <f t="shared" si="14"/>
        <v>9705.7</v>
      </c>
      <c r="H48" s="3">
        <f t="shared" si="14"/>
        <v>7712.2</v>
      </c>
      <c r="I48" s="3">
        <f t="shared" si="14"/>
        <v>1993.5</v>
      </c>
      <c r="J48" s="3">
        <f t="shared" si="14"/>
        <v>0</v>
      </c>
      <c r="K48" s="3">
        <f t="shared" si="14"/>
        <v>0</v>
      </c>
      <c r="L48" s="3">
        <f t="shared" si="12"/>
        <v>98.27163743874287</v>
      </c>
    </row>
    <row r="49" spans="1:12" ht="15">
      <c r="A49" s="26" t="s">
        <v>67</v>
      </c>
      <c r="B49" s="2">
        <f>SUM(C49:F49)</f>
        <v>3809</v>
      </c>
      <c r="C49" s="5">
        <v>3809</v>
      </c>
      <c r="D49" s="5">
        <v>0</v>
      </c>
      <c r="E49" s="5">
        <v>0</v>
      </c>
      <c r="F49" s="2">
        <v>0</v>
      </c>
      <c r="G49" s="2">
        <f>SUM(H49:K49)</f>
        <v>3730.2</v>
      </c>
      <c r="H49" s="5">
        <v>3730.2</v>
      </c>
      <c r="I49" s="5">
        <v>0</v>
      </c>
      <c r="J49" s="5">
        <v>0</v>
      </c>
      <c r="K49" s="2">
        <v>0</v>
      </c>
      <c r="L49" s="2">
        <f t="shared" si="12"/>
        <v>97.93121554213704</v>
      </c>
    </row>
    <row r="50" spans="1:12" ht="60">
      <c r="A50" s="26" t="s">
        <v>68</v>
      </c>
      <c r="B50" s="2">
        <f>SUM(C50:F50)</f>
        <v>617</v>
      </c>
      <c r="C50" s="5">
        <v>560</v>
      </c>
      <c r="D50" s="5">
        <v>57</v>
      </c>
      <c r="E50" s="5">
        <v>0</v>
      </c>
      <c r="F50" s="2">
        <v>0</v>
      </c>
      <c r="G50" s="2">
        <f>SUM(H50:K50)</f>
        <v>532.2</v>
      </c>
      <c r="H50" s="5">
        <v>496.1</v>
      </c>
      <c r="I50" s="5">
        <v>36.1</v>
      </c>
      <c r="J50" s="5">
        <v>0</v>
      </c>
      <c r="K50" s="2">
        <v>0</v>
      </c>
      <c r="L50" s="2">
        <f t="shared" si="12"/>
        <v>86.25607779578607</v>
      </c>
    </row>
    <row r="51" spans="1:12" ht="30">
      <c r="A51" s="26" t="s">
        <v>69</v>
      </c>
      <c r="B51" s="2">
        <f>SUM(C51:F51)</f>
        <v>2500</v>
      </c>
      <c r="C51" s="5">
        <v>2500</v>
      </c>
      <c r="D51" s="5">
        <v>0</v>
      </c>
      <c r="E51" s="5">
        <v>0</v>
      </c>
      <c r="F51" s="2">
        <v>0</v>
      </c>
      <c r="G51" s="2">
        <f>SUM(H51:K51)</f>
        <v>2499.1</v>
      </c>
      <c r="H51" s="5">
        <v>2499.1</v>
      </c>
      <c r="I51" s="5">
        <v>0</v>
      </c>
      <c r="J51" s="5">
        <v>0</v>
      </c>
      <c r="K51" s="2">
        <v>0</v>
      </c>
      <c r="L51" s="2">
        <f t="shared" si="12"/>
        <v>99.964</v>
      </c>
    </row>
    <row r="52" spans="1:12" ht="15">
      <c r="A52" s="26" t="s">
        <v>70</v>
      </c>
      <c r="B52" s="2">
        <f>SUM(C52:F52)</f>
        <v>2950.4</v>
      </c>
      <c r="C52" s="5">
        <v>993</v>
      </c>
      <c r="D52" s="5">
        <v>1957.4</v>
      </c>
      <c r="E52" s="5">
        <v>0</v>
      </c>
      <c r="F52" s="2">
        <v>0</v>
      </c>
      <c r="G52" s="2">
        <f>SUM(H52:K52)</f>
        <v>2944.2</v>
      </c>
      <c r="H52" s="5">
        <v>986.8</v>
      </c>
      <c r="I52" s="5">
        <v>1957.4</v>
      </c>
      <c r="J52" s="5">
        <v>0</v>
      </c>
      <c r="K52" s="2">
        <v>0</v>
      </c>
      <c r="L52" s="2">
        <f t="shared" si="12"/>
        <v>99.7898590021692</v>
      </c>
    </row>
    <row r="53" spans="1:12" ht="27.75" customHeight="1">
      <c r="A53" s="47" t="s">
        <v>11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43.5" customHeight="1">
      <c r="A54" s="24" t="s">
        <v>0</v>
      </c>
      <c r="B54" s="6">
        <f aca="true" t="shared" si="15" ref="B54:K54">B55+B61+B64+B68+B73+B77+B81+B84+B87+B92+B95</f>
        <v>4585544.88</v>
      </c>
      <c r="C54" s="6">
        <f t="shared" si="15"/>
        <v>1343973.9799999997</v>
      </c>
      <c r="D54" s="6">
        <f t="shared" si="15"/>
        <v>3226176.37</v>
      </c>
      <c r="E54" s="6">
        <f t="shared" si="15"/>
        <v>15394.47</v>
      </c>
      <c r="F54" s="6">
        <f t="shared" si="15"/>
        <v>0</v>
      </c>
      <c r="G54" s="6">
        <f t="shared" si="15"/>
        <v>4431185.443</v>
      </c>
      <c r="H54" s="6">
        <f t="shared" si="15"/>
        <v>1337327.5899999996</v>
      </c>
      <c r="I54" s="6">
        <f t="shared" si="15"/>
        <v>3080015.0130000003</v>
      </c>
      <c r="J54" s="6">
        <f t="shared" si="15"/>
        <v>13842.84</v>
      </c>
      <c r="K54" s="6">
        <f t="shared" si="15"/>
        <v>0</v>
      </c>
      <c r="L54" s="6">
        <f>G54/B54*100</f>
        <v>96.63378200324145</v>
      </c>
    </row>
    <row r="55" spans="1:12" ht="45">
      <c r="A55" s="25" t="s">
        <v>24</v>
      </c>
      <c r="B55" s="3">
        <f>B56+B57+B58+B59+B60</f>
        <v>3271240.1999999997</v>
      </c>
      <c r="C55" s="3">
        <f aca="true" t="shared" si="16" ref="C55:K55">SUM(C56:C60)</f>
        <v>858961.27</v>
      </c>
      <c r="D55" s="3">
        <f t="shared" si="16"/>
        <v>2411738.57</v>
      </c>
      <c r="E55" s="3">
        <f t="shared" si="16"/>
        <v>540.3</v>
      </c>
      <c r="F55" s="3">
        <f t="shared" si="16"/>
        <v>0</v>
      </c>
      <c r="G55" s="3">
        <f t="shared" si="16"/>
        <v>3144263.65</v>
      </c>
      <c r="H55" s="3">
        <f t="shared" si="16"/>
        <v>858919.88</v>
      </c>
      <c r="I55" s="3">
        <f t="shared" si="16"/>
        <v>2284803.47</v>
      </c>
      <c r="J55" s="3">
        <f t="shared" si="16"/>
        <v>540.3</v>
      </c>
      <c r="K55" s="3">
        <f t="shared" si="16"/>
        <v>0</v>
      </c>
      <c r="L55" s="1">
        <f aca="true" t="shared" si="17" ref="L55:L68">G55/B55*100</f>
        <v>96.11839723661993</v>
      </c>
    </row>
    <row r="56" spans="1:12" s="28" customFormat="1" ht="15">
      <c r="A56" s="26" t="s">
        <v>25</v>
      </c>
      <c r="B56" s="2">
        <v>1460940.5</v>
      </c>
      <c r="C56" s="2">
        <v>375327.73</v>
      </c>
      <c r="D56" s="2">
        <v>1085612.8</v>
      </c>
      <c r="E56" s="2">
        <v>0</v>
      </c>
      <c r="F56" s="2">
        <v>0</v>
      </c>
      <c r="G56" s="2">
        <f>SUM(H56:K56)</f>
        <v>1454482.76</v>
      </c>
      <c r="H56" s="2">
        <v>375327.73</v>
      </c>
      <c r="I56" s="2">
        <v>1079155.03</v>
      </c>
      <c r="J56" s="2">
        <v>0</v>
      </c>
      <c r="K56" s="2">
        <v>0</v>
      </c>
      <c r="L56" s="2">
        <f t="shared" si="17"/>
        <v>99.55797378469555</v>
      </c>
    </row>
    <row r="57" spans="1:12" s="28" customFormat="1" ht="30">
      <c r="A57" s="26" t="s">
        <v>26</v>
      </c>
      <c r="B57" s="2">
        <v>1526842.9</v>
      </c>
      <c r="C57" s="2">
        <v>242750.38</v>
      </c>
      <c r="D57" s="2">
        <v>1283552.17</v>
      </c>
      <c r="E57" s="2">
        <v>540.3</v>
      </c>
      <c r="F57" s="2">
        <v>0</v>
      </c>
      <c r="G57" s="2">
        <f>SUM(H57:K57)</f>
        <v>1406324.1300000001</v>
      </c>
      <c r="H57" s="2">
        <v>242708.99</v>
      </c>
      <c r="I57" s="2">
        <v>1163074.84</v>
      </c>
      <c r="J57" s="2">
        <v>540.3</v>
      </c>
      <c r="K57" s="2"/>
      <c r="L57" s="2">
        <f t="shared" si="17"/>
        <v>92.10666860356099</v>
      </c>
    </row>
    <row r="58" spans="1:12" s="28" customFormat="1" ht="15">
      <c r="A58" s="26" t="s">
        <v>27</v>
      </c>
      <c r="B58" s="2">
        <v>210785.4</v>
      </c>
      <c r="C58" s="2">
        <v>208228.04</v>
      </c>
      <c r="D58" s="2">
        <v>2557.4</v>
      </c>
      <c r="E58" s="2">
        <v>0</v>
      </c>
      <c r="F58" s="2">
        <v>0</v>
      </c>
      <c r="G58" s="2">
        <f>SUM(H58:K58)</f>
        <v>210785.44</v>
      </c>
      <c r="H58" s="2">
        <v>208228.04</v>
      </c>
      <c r="I58" s="2">
        <v>2557.4</v>
      </c>
      <c r="J58" s="2">
        <v>0</v>
      </c>
      <c r="K58" s="2">
        <v>0</v>
      </c>
      <c r="L58" s="2">
        <f t="shared" si="17"/>
        <v>100.00001897664639</v>
      </c>
    </row>
    <row r="59" spans="1:12" s="28" customFormat="1" ht="15">
      <c r="A59" s="26" t="s">
        <v>28</v>
      </c>
      <c r="B59" s="2">
        <v>1694.1</v>
      </c>
      <c r="C59" s="2">
        <v>1454.07</v>
      </c>
      <c r="D59" s="2">
        <v>240</v>
      </c>
      <c r="E59" s="2">
        <v>0</v>
      </c>
      <c r="F59" s="2">
        <v>0</v>
      </c>
      <c r="G59" s="2">
        <f>SUM(H59:K59)</f>
        <v>1694.07</v>
      </c>
      <c r="H59" s="2">
        <v>1454.07</v>
      </c>
      <c r="I59" s="2">
        <v>240</v>
      </c>
      <c r="J59" s="2">
        <v>0</v>
      </c>
      <c r="K59" s="2">
        <v>0</v>
      </c>
      <c r="L59" s="2">
        <f t="shared" si="17"/>
        <v>99.9982291482203</v>
      </c>
    </row>
    <row r="60" spans="1:12" s="28" customFormat="1" ht="45">
      <c r="A60" s="26" t="s">
        <v>29</v>
      </c>
      <c r="B60" s="2">
        <v>70977.3</v>
      </c>
      <c r="C60" s="2">
        <v>31201.05</v>
      </c>
      <c r="D60" s="2">
        <v>39776.2</v>
      </c>
      <c r="E60" s="2">
        <v>0</v>
      </c>
      <c r="F60" s="2">
        <v>0</v>
      </c>
      <c r="G60" s="2">
        <f>SUM(H60:K60)</f>
        <v>70977.25</v>
      </c>
      <c r="H60" s="2">
        <v>31201.05</v>
      </c>
      <c r="I60" s="2">
        <v>39776.2</v>
      </c>
      <c r="J60" s="2">
        <v>0</v>
      </c>
      <c r="K60" s="2">
        <v>0</v>
      </c>
      <c r="L60" s="2">
        <f t="shared" si="17"/>
        <v>99.99992955494221</v>
      </c>
    </row>
    <row r="61" spans="1:12" ht="45">
      <c r="A61" s="25" t="s">
        <v>34</v>
      </c>
      <c r="B61" s="3">
        <f aca="true" t="shared" si="18" ref="B61:K61">SUM(B62:B63)</f>
        <v>436751.9</v>
      </c>
      <c r="C61" s="3">
        <f t="shared" si="18"/>
        <v>125855.94</v>
      </c>
      <c r="D61" s="3">
        <f t="shared" si="18"/>
        <v>308663.89</v>
      </c>
      <c r="E61" s="3">
        <f t="shared" si="18"/>
        <v>2232.07</v>
      </c>
      <c r="F61" s="3">
        <f t="shared" si="18"/>
        <v>0</v>
      </c>
      <c r="G61" s="3">
        <f t="shared" si="18"/>
        <v>434374.523</v>
      </c>
      <c r="H61" s="3">
        <f t="shared" si="18"/>
        <v>123949.54</v>
      </c>
      <c r="I61" s="3">
        <f t="shared" si="18"/>
        <v>308385.64300000004</v>
      </c>
      <c r="J61" s="3">
        <f t="shared" si="18"/>
        <v>2039.3400000000001</v>
      </c>
      <c r="K61" s="3">
        <f t="shared" si="18"/>
        <v>0</v>
      </c>
      <c r="L61" s="1">
        <f t="shared" si="17"/>
        <v>99.4556687675543</v>
      </c>
    </row>
    <row r="62" spans="1:12" s="28" customFormat="1" ht="30">
      <c r="A62" s="26" t="s">
        <v>35</v>
      </c>
      <c r="B62" s="2">
        <f>SUM(C62:F62)</f>
        <v>357161.89</v>
      </c>
      <c r="C62" s="2">
        <v>122648.67</v>
      </c>
      <c r="D62" s="2">
        <v>234283.85</v>
      </c>
      <c r="E62" s="2">
        <v>229.37</v>
      </c>
      <c r="F62" s="2">
        <v>0</v>
      </c>
      <c r="G62" s="2">
        <f>SUM(H62:K62)</f>
        <v>355454.44299999997</v>
      </c>
      <c r="H62" s="2">
        <v>121050.87</v>
      </c>
      <c r="I62" s="2">
        <v>234174.203</v>
      </c>
      <c r="J62" s="2">
        <v>229.37</v>
      </c>
      <c r="K62" s="2">
        <v>0</v>
      </c>
      <c r="L62" s="2">
        <f t="shared" si="17"/>
        <v>99.52194031675663</v>
      </c>
    </row>
    <row r="63" spans="1:12" s="28" customFormat="1" ht="30">
      <c r="A63" s="26" t="s">
        <v>36</v>
      </c>
      <c r="B63" s="2">
        <f>SUM(C63:F63)</f>
        <v>79590.01</v>
      </c>
      <c r="C63" s="2">
        <v>3207.27</v>
      </c>
      <c r="D63" s="2">
        <v>74380.04</v>
      </c>
      <c r="E63" s="2">
        <v>2002.7</v>
      </c>
      <c r="F63" s="2">
        <v>0</v>
      </c>
      <c r="G63" s="2">
        <f>SUM(H63:K63)</f>
        <v>78920.08</v>
      </c>
      <c r="H63" s="2">
        <v>2898.67</v>
      </c>
      <c r="I63" s="2">
        <v>74211.44</v>
      </c>
      <c r="J63" s="2">
        <v>1809.97</v>
      </c>
      <c r="K63" s="2">
        <v>0</v>
      </c>
      <c r="L63" s="2">
        <f t="shared" si="17"/>
        <v>99.1582737582267</v>
      </c>
    </row>
    <row r="64" spans="1:12" ht="45">
      <c r="A64" s="25" t="s">
        <v>37</v>
      </c>
      <c r="B64" s="3">
        <f aca="true" t="shared" si="19" ref="B64:K64">SUM(B65:B67)</f>
        <v>9905</v>
      </c>
      <c r="C64" s="3">
        <f t="shared" si="19"/>
        <v>9905</v>
      </c>
      <c r="D64" s="3">
        <f t="shared" si="19"/>
        <v>0</v>
      </c>
      <c r="E64" s="3">
        <f t="shared" si="19"/>
        <v>0</v>
      </c>
      <c r="F64" s="3">
        <f t="shared" si="19"/>
        <v>0</v>
      </c>
      <c r="G64" s="3">
        <f t="shared" si="19"/>
        <v>9679.29</v>
      </c>
      <c r="H64" s="3">
        <f t="shared" si="19"/>
        <v>9679.29</v>
      </c>
      <c r="I64" s="3">
        <f t="shared" si="19"/>
        <v>0</v>
      </c>
      <c r="J64" s="3">
        <f t="shared" si="19"/>
        <v>0</v>
      </c>
      <c r="K64" s="3">
        <f t="shared" si="19"/>
        <v>0</v>
      </c>
      <c r="L64" s="1">
        <f t="shared" si="17"/>
        <v>97.72125189298335</v>
      </c>
    </row>
    <row r="65" spans="1:12" s="28" customFormat="1" ht="15">
      <c r="A65" s="26" t="s">
        <v>2</v>
      </c>
      <c r="B65" s="2">
        <f>SUM(C65:F65)</f>
        <v>4505</v>
      </c>
      <c r="C65" s="2">
        <v>4505</v>
      </c>
      <c r="D65" s="2">
        <v>0</v>
      </c>
      <c r="E65" s="2">
        <v>0</v>
      </c>
      <c r="F65" s="2">
        <v>0</v>
      </c>
      <c r="G65" s="2">
        <f>SUM(H65:K65)</f>
        <v>4501.8</v>
      </c>
      <c r="H65" s="2">
        <v>4501.8</v>
      </c>
      <c r="I65" s="2">
        <v>0</v>
      </c>
      <c r="J65" s="2">
        <v>0</v>
      </c>
      <c r="K65" s="2">
        <v>0</v>
      </c>
      <c r="L65" s="2">
        <f t="shared" si="17"/>
        <v>99.92896781354051</v>
      </c>
    </row>
    <row r="66" spans="1:12" s="28" customFormat="1" ht="30">
      <c r="A66" s="26" t="s">
        <v>38</v>
      </c>
      <c r="B66" s="2">
        <f>SUM(C66:F66)</f>
        <v>4835</v>
      </c>
      <c r="C66" s="2">
        <v>4835</v>
      </c>
      <c r="D66" s="2">
        <v>0</v>
      </c>
      <c r="E66" s="2">
        <v>0</v>
      </c>
      <c r="F66" s="2">
        <v>0</v>
      </c>
      <c r="G66" s="2">
        <f>SUM(H66:K66)</f>
        <v>4612.49</v>
      </c>
      <c r="H66" s="2">
        <v>4612.49</v>
      </c>
      <c r="I66" s="2">
        <v>0</v>
      </c>
      <c r="J66" s="2">
        <v>0</v>
      </c>
      <c r="K66" s="2">
        <v>0</v>
      </c>
      <c r="L66" s="2">
        <f t="shared" si="17"/>
        <v>95.39793174767321</v>
      </c>
    </row>
    <row r="67" spans="1:12" s="28" customFormat="1" ht="60">
      <c r="A67" s="26" t="s">
        <v>39</v>
      </c>
      <c r="B67" s="2">
        <f>SUM(C67:F67)</f>
        <v>565</v>
      </c>
      <c r="C67" s="2">
        <v>565</v>
      </c>
      <c r="D67" s="2">
        <v>0</v>
      </c>
      <c r="E67" s="2">
        <v>0</v>
      </c>
      <c r="F67" s="2">
        <v>0</v>
      </c>
      <c r="G67" s="2">
        <f>SUM(H67:K67)</f>
        <v>565</v>
      </c>
      <c r="H67" s="2">
        <v>565</v>
      </c>
      <c r="I67" s="2">
        <v>0</v>
      </c>
      <c r="J67" s="2">
        <v>0</v>
      </c>
      <c r="K67" s="2">
        <v>0</v>
      </c>
      <c r="L67" s="2">
        <f t="shared" si="17"/>
        <v>100</v>
      </c>
    </row>
    <row r="68" spans="1:12" ht="45">
      <c r="A68" s="25" t="s">
        <v>40</v>
      </c>
      <c r="B68" s="3">
        <f aca="true" t="shared" si="20" ref="B68:K68">SUM(B69:B72)</f>
        <v>214852</v>
      </c>
      <c r="C68" s="3">
        <f t="shared" si="20"/>
        <v>209524.09999999998</v>
      </c>
      <c r="D68" s="3">
        <f t="shared" si="20"/>
        <v>5243.7</v>
      </c>
      <c r="E68" s="3">
        <f t="shared" si="20"/>
        <v>84.2</v>
      </c>
      <c r="F68" s="3">
        <f t="shared" si="20"/>
        <v>0</v>
      </c>
      <c r="G68" s="3">
        <f t="shared" si="20"/>
        <v>214753.21</v>
      </c>
      <c r="H68" s="3">
        <f t="shared" si="20"/>
        <v>209425.30999999997</v>
      </c>
      <c r="I68" s="3">
        <f t="shared" si="20"/>
        <v>5243.7</v>
      </c>
      <c r="J68" s="3">
        <f t="shared" si="20"/>
        <v>84.2</v>
      </c>
      <c r="K68" s="3">
        <f t="shared" si="20"/>
        <v>0</v>
      </c>
      <c r="L68" s="1">
        <f t="shared" si="17"/>
        <v>99.95401951110532</v>
      </c>
    </row>
    <row r="69" spans="1:12" s="28" customFormat="1" ht="30">
      <c r="A69" s="26" t="s">
        <v>3</v>
      </c>
      <c r="B69" s="2">
        <f>SUM(C69:F69)</f>
        <v>8692.42</v>
      </c>
      <c r="C69" s="2">
        <v>5515.72</v>
      </c>
      <c r="D69" s="2">
        <v>3176.7</v>
      </c>
      <c r="E69" s="2">
        <v>0</v>
      </c>
      <c r="F69" s="2">
        <v>0</v>
      </c>
      <c r="G69" s="2">
        <f>SUM(H69:K69)</f>
        <v>8593.630000000001</v>
      </c>
      <c r="H69" s="2">
        <v>5416.93</v>
      </c>
      <c r="I69" s="2">
        <v>3176.7</v>
      </c>
      <c r="J69" s="2">
        <v>0</v>
      </c>
      <c r="K69" s="2">
        <v>0</v>
      </c>
      <c r="L69" s="2">
        <f>G69*100/B69</f>
        <v>98.86349256018464</v>
      </c>
    </row>
    <row r="70" spans="1:12" s="28" customFormat="1" ht="30">
      <c r="A70" s="26" t="s">
        <v>41</v>
      </c>
      <c r="B70" s="2">
        <f>SUM(C70:F70)</f>
        <v>175395.37999999998</v>
      </c>
      <c r="C70" s="2">
        <v>174754.58</v>
      </c>
      <c r="D70" s="2">
        <v>640.8</v>
      </c>
      <c r="E70" s="2">
        <v>0</v>
      </c>
      <c r="F70" s="2">
        <v>0</v>
      </c>
      <c r="G70" s="2">
        <f>SUM(H70:K70)</f>
        <v>175395.37999999998</v>
      </c>
      <c r="H70" s="2">
        <v>174754.58</v>
      </c>
      <c r="I70" s="2">
        <v>640.8</v>
      </c>
      <c r="J70" s="2">
        <v>0</v>
      </c>
      <c r="K70" s="2">
        <v>0</v>
      </c>
      <c r="L70" s="2">
        <f aca="true" t="shared" si="21" ref="L70:L76">G70/B70*100</f>
        <v>100</v>
      </c>
    </row>
    <row r="71" spans="1:12" s="28" customFormat="1" ht="45">
      <c r="A71" s="26" t="s">
        <v>42</v>
      </c>
      <c r="B71" s="2">
        <f>SUM(C71:F71)</f>
        <v>30114.2</v>
      </c>
      <c r="C71" s="2">
        <v>28603.8</v>
      </c>
      <c r="D71" s="2">
        <v>1426.2</v>
      </c>
      <c r="E71" s="2">
        <v>84.2</v>
      </c>
      <c r="F71" s="2">
        <v>0</v>
      </c>
      <c r="G71" s="2">
        <f>SUM(H71:K71)</f>
        <v>30114.2</v>
      </c>
      <c r="H71" s="2">
        <v>28603.8</v>
      </c>
      <c r="I71" s="2">
        <v>1426.2</v>
      </c>
      <c r="J71" s="2">
        <v>84.2</v>
      </c>
      <c r="K71" s="2">
        <v>0</v>
      </c>
      <c r="L71" s="2">
        <f t="shared" si="21"/>
        <v>100</v>
      </c>
    </row>
    <row r="72" spans="1:12" s="28" customFormat="1" ht="30">
      <c r="A72" s="26" t="s">
        <v>43</v>
      </c>
      <c r="B72" s="2">
        <f>SUM(C72:F72)</f>
        <v>650</v>
      </c>
      <c r="C72" s="2">
        <v>650</v>
      </c>
      <c r="D72" s="2">
        <v>0</v>
      </c>
      <c r="E72" s="2">
        <v>0</v>
      </c>
      <c r="F72" s="2">
        <v>0</v>
      </c>
      <c r="G72" s="2">
        <f>SUM(H72:K72)</f>
        <v>650</v>
      </c>
      <c r="H72" s="2">
        <v>650</v>
      </c>
      <c r="I72" s="2">
        <v>0</v>
      </c>
      <c r="J72" s="2">
        <v>0</v>
      </c>
      <c r="K72" s="2">
        <v>0</v>
      </c>
      <c r="L72" s="2">
        <f t="shared" si="21"/>
        <v>100</v>
      </c>
    </row>
    <row r="73" spans="1:12" ht="60">
      <c r="A73" s="25" t="s">
        <v>44</v>
      </c>
      <c r="B73" s="3">
        <f aca="true" t="shared" si="22" ref="B73:K73">SUM(B74:B76)</f>
        <v>118196.70000000001</v>
      </c>
      <c r="C73" s="3">
        <f t="shared" si="22"/>
        <v>14436.9</v>
      </c>
      <c r="D73" s="3">
        <f t="shared" si="22"/>
        <v>91221.90000000001</v>
      </c>
      <c r="E73" s="3">
        <f t="shared" si="22"/>
        <v>12537.9</v>
      </c>
      <c r="F73" s="3">
        <f t="shared" si="22"/>
        <v>0</v>
      </c>
      <c r="G73" s="3">
        <f t="shared" si="22"/>
        <v>116118.80000000002</v>
      </c>
      <c r="H73" s="3">
        <f t="shared" si="22"/>
        <v>14436.9</v>
      </c>
      <c r="I73" s="3">
        <f t="shared" si="22"/>
        <v>90502.90000000001</v>
      </c>
      <c r="J73" s="3">
        <f t="shared" si="22"/>
        <v>11179</v>
      </c>
      <c r="K73" s="3">
        <f t="shared" si="22"/>
        <v>0</v>
      </c>
      <c r="L73" s="1">
        <f t="shared" si="21"/>
        <v>98.24199829606073</v>
      </c>
    </row>
    <row r="74" spans="1:12" ht="30">
      <c r="A74" s="26" t="s">
        <v>45</v>
      </c>
      <c r="B74" s="2">
        <f>SUM(C74:D74:E74:F74)</f>
        <v>9568.199999999999</v>
      </c>
      <c r="C74" s="5">
        <v>492</v>
      </c>
      <c r="D74" s="5">
        <v>8355.8</v>
      </c>
      <c r="E74" s="5">
        <v>720.4</v>
      </c>
      <c r="F74" s="2">
        <v>0</v>
      </c>
      <c r="G74" s="2">
        <f>H74+I74+J74+K74</f>
        <v>9568.199999999999</v>
      </c>
      <c r="H74" s="5">
        <v>492</v>
      </c>
      <c r="I74" s="5">
        <v>8355.8</v>
      </c>
      <c r="J74" s="5">
        <v>720.4</v>
      </c>
      <c r="K74" s="2">
        <v>0</v>
      </c>
      <c r="L74" s="2">
        <f t="shared" si="21"/>
        <v>100</v>
      </c>
    </row>
    <row r="75" spans="1:12" ht="30">
      <c r="A75" s="26" t="s">
        <v>46</v>
      </c>
      <c r="B75" s="2">
        <f>SUM(C75:D75:E75:F75)</f>
        <v>12497.3</v>
      </c>
      <c r="C75" s="5">
        <v>12497.3</v>
      </c>
      <c r="D75" s="5">
        <v>0</v>
      </c>
      <c r="E75" s="5">
        <v>0</v>
      </c>
      <c r="F75" s="2">
        <v>0</v>
      </c>
      <c r="G75" s="2">
        <f>SUM(H75:I75:J75:K75)</f>
        <v>12497.3</v>
      </c>
      <c r="H75" s="5">
        <v>12497.3</v>
      </c>
      <c r="I75" s="5">
        <v>0</v>
      </c>
      <c r="J75" s="5">
        <v>0</v>
      </c>
      <c r="K75" s="2">
        <v>0</v>
      </c>
      <c r="L75" s="2">
        <f t="shared" si="21"/>
        <v>100</v>
      </c>
    </row>
    <row r="76" spans="1:12" ht="60">
      <c r="A76" s="26" t="s">
        <v>48</v>
      </c>
      <c r="B76" s="2">
        <f>SUM(C76:D76:E76:F76)</f>
        <v>96131.20000000001</v>
      </c>
      <c r="C76" s="5">
        <v>1447.6</v>
      </c>
      <c r="D76" s="5">
        <v>82866.1</v>
      </c>
      <c r="E76" s="5">
        <v>11817.5</v>
      </c>
      <c r="F76" s="2">
        <v>0</v>
      </c>
      <c r="G76" s="2">
        <f>SUM(H76:I76:J76:K76)</f>
        <v>94053.30000000002</v>
      </c>
      <c r="H76" s="5">
        <v>1447.6</v>
      </c>
      <c r="I76" s="5">
        <v>82147.1</v>
      </c>
      <c r="J76" s="5">
        <v>10458.6</v>
      </c>
      <c r="K76" s="2">
        <v>0</v>
      </c>
      <c r="L76" s="2">
        <f t="shared" si="21"/>
        <v>97.8384749176126</v>
      </c>
    </row>
    <row r="77" spans="1:12" ht="30">
      <c r="A77" s="25" t="s">
        <v>49</v>
      </c>
      <c r="B77" s="3">
        <f aca="true" t="shared" si="23" ref="B77:K77">SUM(B78:B80)</f>
        <v>2677.4</v>
      </c>
      <c r="C77" s="3">
        <f t="shared" si="23"/>
        <v>2677.4</v>
      </c>
      <c r="D77" s="3">
        <f t="shared" si="23"/>
        <v>0</v>
      </c>
      <c r="E77" s="3">
        <f t="shared" si="23"/>
        <v>0</v>
      </c>
      <c r="F77" s="3">
        <f t="shared" si="23"/>
        <v>0</v>
      </c>
      <c r="G77" s="3">
        <f t="shared" si="23"/>
        <v>2567.64</v>
      </c>
      <c r="H77" s="3">
        <f t="shared" si="23"/>
        <v>2567.64</v>
      </c>
      <c r="I77" s="3">
        <f t="shared" si="23"/>
        <v>0</v>
      </c>
      <c r="J77" s="3">
        <f t="shared" si="23"/>
        <v>0</v>
      </c>
      <c r="K77" s="3">
        <f t="shared" si="23"/>
        <v>0</v>
      </c>
      <c r="L77" s="1">
        <f aca="true" t="shared" si="24" ref="L77:L84">G77/B77*100</f>
        <v>95.90050048554566</v>
      </c>
    </row>
    <row r="78" spans="1:12" s="28" customFormat="1" ht="30">
      <c r="A78" s="26" t="s">
        <v>50</v>
      </c>
      <c r="B78" s="2">
        <f>SUM(C78:D78:E78:F78)</f>
        <v>1000</v>
      </c>
      <c r="C78" s="2">
        <v>1000</v>
      </c>
      <c r="D78" s="2">
        <v>0</v>
      </c>
      <c r="E78" s="2">
        <v>0</v>
      </c>
      <c r="F78" s="2">
        <v>0</v>
      </c>
      <c r="G78" s="2">
        <f>SUM(H78:I78:J78:K78)</f>
        <v>912</v>
      </c>
      <c r="H78" s="2">
        <v>912</v>
      </c>
      <c r="I78" s="2">
        <v>0</v>
      </c>
      <c r="J78" s="2">
        <v>0</v>
      </c>
      <c r="K78" s="2">
        <v>0</v>
      </c>
      <c r="L78" s="2">
        <f t="shared" si="24"/>
        <v>91.2</v>
      </c>
    </row>
    <row r="79" spans="1:12" s="28" customFormat="1" ht="90">
      <c r="A79" s="26" t="s">
        <v>51</v>
      </c>
      <c r="B79" s="2">
        <f>SUM(C79:D79:E79:F79)</f>
        <v>1627.4</v>
      </c>
      <c r="C79" s="2">
        <v>1627.4</v>
      </c>
      <c r="D79" s="2">
        <v>0</v>
      </c>
      <c r="E79" s="2">
        <v>0</v>
      </c>
      <c r="F79" s="2">
        <v>0</v>
      </c>
      <c r="G79" s="2">
        <f>SUM(H79:I79:J79:K79)</f>
        <v>1605.74</v>
      </c>
      <c r="H79" s="2">
        <v>1605.74</v>
      </c>
      <c r="I79" s="2">
        <v>0</v>
      </c>
      <c r="J79" s="2">
        <v>0</v>
      </c>
      <c r="K79" s="2">
        <v>0</v>
      </c>
      <c r="L79" s="2">
        <f t="shared" si="24"/>
        <v>98.66904264470935</v>
      </c>
    </row>
    <row r="80" spans="1:12" s="28" customFormat="1" ht="15">
      <c r="A80" s="26" t="s">
        <v>52</v>
      </c>
      <c r="B80" s="2">
        <f>SUM(C80:D80:E80:F80)</f>
        <v>50</v>
      </c>
      <c r="C80" s="2">
        <v>50</v>
      </c>
      <c r="D80" s="2">
        <v>0</v>
      </c>
      <c r="E80" s="2">
        <v>0</v>
      </c>
      <c r="F80" s="2">
        <v>0</v>
      </c>
      <c r="G80" s="2">
        <f>SUM(H80:I80:J80:K80)</f>
        <v>49.9</v>
      </c>
      <c r="H80" s="2">
        <v>49.9</v>
      </c>
      <c r="I80" s="2">
        <v>0</v>
      </c>
      <c r="J80" s="2">
        <v>0</v>
      </c>
      <c r="K80" s="2">
        <v>0</v>
      </c>
      <c r="L80" s="2">
        <f t="shared" si="24"/>
        <v>99.8</v>
      </c>
    </row>
    <row r="81" spans="1:12" ht="45">
      <c r="A81" s="25" t="s">
        <v>53</v>
      </c>
      <c r="B81" s="3">
        <f aca="true" t="shared" si="25" ref="B81:K81">SUM(B82:B83)</f>
        <v>5940</v>
      </c>
      <c r="C81" s="3">
        <f t="shared" si="25"/>
        <v>2305</v>
      </c>
      <c r="D81" s="3">
        <f t="shared" si="25"/>
        <v>3635</v>
      </c>
      <c r="E81" s="3">
        <f t="shared" si="25"/>
        <v>0</v>
      </c>
      <c r="F81" s="3">
        <f t="shared" si="25"/>
        <v>0</v>
      </c>
      <c r="G81" s="3">
        <f t="shared" si="25"/>
        <v>5909.540000000001</v>
      </c>
      <c r="H81" s="3">
        <f t="shared" si="25"/>
        <v>2274.54</v>
      </c>
      <c r="I81" s="3">
        <f t="shared" si="25"/>
        <v>3635</v>
      </c>
      <c r="J81" s="3">
        <f t="shared" si="25"/>
        <v>0</v>
      </c>
      <c r="K81" s="3">
        <f t="shared" si="25"/>
        <v>0</v>
      </c>
      <c r="L81" s="1">
        <f t="shared" si="24"/>
        <v>99.4872053872054</v>
      </c>
    </row>
    <row r="82" spans="1:12" s="28" customFormat="1" ht="30">
      <c r="A82" s="26" t="s">
        <v>4</v>
      </c>
      <c r="B82" s="2">
        <f>SUM(C82:D82:E82:F82)</f>
        <v>5340</v>
      </c>
      <c r="C82" s="2">
        <v>1705</v>
      </c>
      <c r="D82" s="2">
        <v>3635</v>
      </c>
      <c r="E82" s="2">
        <v>0</v>
      </c>
      <c r="F82" s="2">
        <v>0</v>
      </c>
      <c r="G82" s="2">
        <f>SUM(H82:I82:J82:K82)</f>
        <v>5339.9400000000005</v>
      </c>
      <c r="H82" s="2">
        <v>1704.94</v>
      </c>
      <c r="I82" s="2">
        <v>3635</v>
      </c>
      <c r="J82" s="2">
        <v>0</v>
      </c>
      <c r="K82" s="2">
        <v>0</v>
      </c>
      <c r="L82" s="2">
        <f t="shared" si="24"/>
        <v>99.9988764044944</v>
      </c>
    </row>
    <row r="83" spans="1:12" s="28" customFormat="1" ht="45">
      <c r="A83" s="26" t="s">
        <v>54</v>
      </c>
      <c r="B83" s="2">
        <f>SUM(C83:D83:E83:F83)</f>
        <v>600</v>
      </c>
      <c r="C83" s="2">
        <v>600</v>
      </c>
      <c r="D83" s="2">
        <v>0</v>
      </c>
      <c r="E83" s="2">
        <v>0</v>
      </c>
      <c r="F83" s="2">
        <v>0</v>
      </c>
      <c r="G83" s="2">
        <f>H83+I83+J83+K83</f>
        <v>569.6</v>
      </c>
      <c r="H83" s="2">
        <v>569.6</v>
      </c>
      <c r="I83" s="2">
        <v>0</v>
      </c>
      <c r="J83" s="2">
        <v>0</v>
      </c>
      <c r="K83" s="2">
        <v>0</v>
      </c>
      <c r="L83" s="2">
        <f t="shared" si="24"/>
        <v>94.93333333333334</v>
      </c>
    </row>
    <row r="84" spans="1:12" ht="45">
      <c r="A84" s="25" t="s">
        <v>55</v>
      </c>
      <c r="B84" s="3">
        <f aca="true" t="shared" si="26" ref="B84:K84">SUM(B85:B86)</f>
        <v>7750</v>
      </c>
      <c r="C84" s="3">
        <f t="shared" si="26"/>
        <v>4000</v>
      </c>
      <c r="D84" s="3">
        <f t="shared" si="26"/>
        <v>3750</v>
      </c>
      <c r="E84" s="3">
        <f t="shared" si="26"/>
        <v>0</v>
      </c>
      <c r="F84" s="3">
        <f t="shared" si="26"/>
        <v>0</v>
      </c>
      <c r="G84" s="3">
        <f t="shared" si="26"/>
        <v>7634.1</v>
      </c>
      <c r="H84" s="3">
        <f t="shared" si="26"/>
        <v>3893.09</v>
      </c>
      <c r="I84" s="3">
        <f t="shared" si="26"/>
        <v>3741.01</v>
      </c>
      <c r="J84" s="3">
        <f t="shared" si="26"/>
        <v>0</v>
      </c>
      <c r="K84" s="3">
        <f t="shared" si="26"/>
        <v>0</v>
      </c>
      <c r="L84" s="1">
        <f t="shared" si="24"/>
        <v>98.50451612903225</v>
      </c>
    </row>
    <row r="85" spans="1:12" s="28" customFormat="1" ht="30">
      <c r="A85" s="26" t="s">
        <v>56</v>
      </c>
      <c r="B85" s="2">
        <f>SUM(C85:F85)</f>
        <v>6750</v>
      </c>
      <c r="C85" s="2">
        <v>3000</v>
      </c>
      <c r="D85" s="2">
        <v>3750</v>
      </c>
      <c r="E85" s="2">
        <v>0</v>
      </c>
      <c r="F85" s="2">
        <v>0</v>
      </c>
      <c r="G85" s="2">
        <f>SUM(H85:K85)</f>
        <v>6634.31</v>
      </c>
      <c r="H85" s="2">
        <v>2893.3</v>
      </c>
      <c r="I85" s="2">
        <v>3741.01</v>
      </c>
      <c r="J85" s="2">
        <v>0</v>
      </c>
      <c r="K85" s="2">
        <v>0</v>
      </c>
      <c r="L85" s="2">
        <f>G85/B85*100</f>
        <v>98.28607407407408</v>
      </c>
    </row>
    <row r="86" spans="1:12" s="28" customFormat="1" ht="15">
      <c r="A86" s="26" t="s">
        <v>57</v>
      </c>
      <c r="B86" s="2">
        <f>SUM(C86:F86)</f>
        <v>1000</v>
      </c>
      <c r="C86" s="2">
        <v>1000</v>
      </c>
      <c r="D86" s="2">
        <v>0</v>
      </c>
      <c r="E86" s="2">
        <v>0</v>
      </c>
      <c r="F86" s="2">
        <v>0</v>
      </c>
      <c r="G86" s="2">
        <f>SUM(H86:K86)</f>
        <v>999.79</v>
      </c>
      <c r="H86" s="2">
        <v>999.79</v>
      </c>
      <c r="I86" s="2">
        <v>0</v>
      </c>
      <c r="J86" s="2">
        <v>0</v>
      </c>
      <c r="K86" s="2">
        <v>0</v>
      </c>
      <c r="L86" s="2">
        <f>G86/B86*100</f>
        <v>99.979</v>
      </c>
    </row>
    <row r="87" spans="1:12" ht="75">
      <c r="A87" s="25" t="s">
        <v>58</v>
      </c>
      <c r="B87" s="3">
        <f>B88+B89+B90+B91</f>
        <v>218044.71999999997</v>
      </c>
      <c r="C87" s="3">
        <f aca="true" t="shared" si="27" ref="C87:K87">SUM(C88:C91)</f>
        <v>100385.74</v>
      </c>
      <c r="D87" s="3">
        <f t="shared" si="27"/>
        <v>117658.98000000001</v>
      </c>
      <c r="E87" s="3">
        <f t="shared" si="27"/>
        <v>0</v>
      </c>
      <c r="F87" s="3">
        <f t="shared" si="27"/>
        <v>0</v>
      </c>
      <c r="G87" s="3">
        <f t="shared" si="27"/>
        <v>195763.69</v>
      </c>
      <c r="H87" s="3">
        <f t="shared" si="27"/>
        <v>96314.63</v>
      </c>
      <c r="I87" s="3">
        <f t="shared" si="27"/>
        <v>99449.06</v>
      </c>
      <c r="J87" s="3">
        <f t="shared" si="27"/>
        <v>0</v>
      </c>
      <c r="K87" s="3">
        <f t="shared" si="27"/>
        <v>0</v>
      </c>
      <c r="L87" s="1">
        <f aca="true" t="shared" si="28" ref="L87:L100">G87/B87*100</f>
        <v>89.7814402476703</v>
      </c>
    </row>
    <row r="88" spans="1:12" s="28" customFormat="1" ht="45">
      <c r="A88" s="26" t="s">
        <v>59</v>
      </c>
      <c r="B88" s="2">
        <f>SUM(C88:F88)</f>
        <v>73249.22</v>
      </c>
      <c r="C88" s="2">
        <v>30682.14</v>
      </c>
      <c r="D88" s="2">
        <v>42567.08</v>
      </c>
      <c r="E88" s="2">
        <v>0</v>
      </c>
      <c r="F88" s="2">
        <v>0</v>
      </c>
      <c r="G88" s="2">
        <f>SUM(H88:K88)</f>
        <v>70563.94</v>
      </c>
      <c r="H88" s="2">
        <v>28878.37</v>
      </c>
      <c r="I88" s="2">
        <v>41685.57</v>
      </c>
      <c r="J88" s="2">
        <v>0</v>
      </c>
      <c r="K88" s="2">
        <v>0</v>
      </c>
      <c r="L88" s="2">
        <f t="shared" si="28"/>
        <v>96.33404970046098</v>
      </c>
    </row>
    <row r="89" spans="1:12" s="28" customFormat="1" ht="15">
      <c r="A89" s="26" t="s">
        <v>60</v>
      </c>
      <c r="B89" s="2">
        <f>SUM(C89:F89)</f>
        <v>79089.2</v>
      </c>
      <c r="C89" s="2">
        <v>50939.4</v>
      </c>
      <c r="D89" s="2">
        <v>28149.8</v>
      </c>
      <c r="E89" s="2">
        <v>0</v>
      </c>
      <c r="F89" s="2">
        <v>0</v>
      </c>
      <c r="G89" s="2">
        <f>SUM(H89:K89)</f>
        <v>75107.09</v>
      </c>
      <c r="H89" s="2">
        <v>49605.19</v>
      </c>
      <c r="I89" s="2">
        <v>25501.9</v>
      </c>
      <c r="J89" s="2">
        <v>0</v>
      </c>
      <c r="K89" s="2">
        <v>0</v>
      </c>
      <c r="L89" s="2">
        <f t="shared" si="28"/>
        <v>94.96503947441623</v>
      </c>
    </row>
    <row r="90" spans="1:12" s="28" customFormat="1" ht="30">
      <c r="A90" s="26" t="s">
        <v>61</v>
      </c>
      <c r="B90" s="2">
        <f>SUM(C90:F90)</f>
        <v>3290</v>
      </c>
      <c r="C90" s="2">
        <v>3290</v>
      </c>
      <c r="D90" s="2">
        <v>0</v>
      </c>
      <c r="E90" s="2">
        <v>0</v>
      </c>
      <c r="F90" s="2">
        <v>0</v>
      </c>
      <c r="G90" s="2">
        <f>SUM(H90:K90)</f>
        <v>3290</v>
      </c>
      <c r="H90" s="2">
        <v>3290</v>
      </c>
      <c r="I90" s="2">
        <v>0</v>
      </c>
      <c r="J90" s="2">
        <v>0</v>
      </c>
      <c r="K90" s="2">
        <v>0</v>
      </c>
      <c r="L90" s="2">
        <f t="shared" si="28"/>
        <v>100</v>
      </c>
    </row>
    <row r="91" spans="1:12" s="28" customFormat="1" ht="30">
      <c r="A91" s="26" t="s">
        <v>62</v>
      </c>
      <c r="B91" s="2">
        <f>SUM(C91:F91)</f>
        <v>62416.3</v>
      </c>
      <c r="C91" s="2">
        <v>15474.2</v>
      </c>
      <c r="D91" s="2">
        <v>46942.1</v>
      </c>
      <c r="E91" s="2">
        <v>0</v>
      </c>
      <c r="F91" s="2">
        <v>0</v>
      </c>
      <c r="G91" s="2">
        <f>SUM(H91:K91)</f>
        <v>46802.66</v>
      </c>
      <c r="H91" s="2">
        <v>14541.07</v>
      </c>
      <c r="I91" s="2">
        <v>32261.59</v>
      </c>
      <c r="J91" s="2">
        <v>0</v>
      </c>
      <c r="K91" s="2">
        <v>0</v>
      </c>
      <c r="L91" s="2">
        <f t="shared" si="28"/>
        <v>74.98467547739934</v>
      </c>
    </row>
    <row r="92" spans="1:12" ht="60">
      <c r="A92" s="25" t="s">
        <v>63</v>
      </c>
      <c r="B92" s="3">
        <f aca="true" t="shared" si="29" ref="B92:K92">SUM(B93:B94)</f>
        <v>286197.33</v>
      </c>
      <c r="C92" s="3">
        <f t="shared" si="29"/>
        <v>5602.63</v>
      </c>
      <c r="D92" s="3">
        <f t="shared" si="29"/>
        <v>280594.7</v>
      </c>
      <c r="E92" s="3">
        <f t="shared" si="29"/>
        <v>0</v>
      </c>
      <c r="F92" s="3">
        <f t="shared" si="29"/>
        <v>0</v>
      </c>
      <c r="G92" s="3">
        <f t="shared" si="29"/>
        <v>286197.33</v>
      </c>
      <c r="H92" s="3">
        <f t="shared" si="29"/>
        <v>5602.63</v>
      </c>
      <c r="I92" s="3">
        <f t="shared" si="29"/>
        <v>280594.7</v>
      </c>
      <c r="J92" s="3">
        <f t="shared" si="29"/>
        <v>0</v>
      </c>
      <c r="K92" s="3">
        <f t="shared" si="29"/>
        <v>0</v>
      </c>
      <c r="L92" s="3">
        <f t="shared" si="28"/>
        <v>100</v>
      </c>
    </row>
    <row r="93" spans="1:12" ht="30">
      <c r="A93" s="26" t="s">
        <v>64</v>
      </c>
      <c r="B93" s="2">
        <f>SUM(C93:F93)</f>
        <v>822.63</v>
      </c>
      <c r="C93" s="2">
        <v>602.63</v>
      </c>
      <c r="D93" s="2">
        <v>220</v>
      </c>
      <c r="E93" s="2">
        <v>0</v>
      </c>
      <c r="F93" s="2">
        <v>0</v>
      </c>
      <c r="G93" s="2">
        <f>SUM(H93:K93)</f>
        <v>822.63</v>
      </c>
      <c r="H93" s="2">
        <v>602.63</v>
      </c>
      <c r="I93" s="2">
        <v>220</v>
      </c>
      <c r="J93" s="2">
        <v>0</v>
      </c>
      <c r="K93" s="2">
        <v>0</v>
      </c>
      <c r="L93" s="2">
        <f t="shared" si="28"/>
        <v>100</v>
      </c>
    </row>
    <row r="94" spans="1:12" ht="75">
      <c r="A94" s="26" t="s">
        <v>71</v>
      </c>
      <c r="B94" s="2">
        <f>SUM(C94:F94)</f>
        <v>285374.7</v>
      </c>
      <c r="C94" s="2">
        <v>5000</v>
      </c>
      <c r="D94" s="2">
        <v>280374.7</v>
      </c>
      <c r="E94" s="2">
        <v>0</v>
      </c>
      <c r="F94" s="2">
        <v>0</v>
      </c>
      <c r="G94" s="2">
        <f>SUM(H94:K94)</f>
        <v>285374.7</v>
      </c>
      <c r="H94" s="2">
        <v>5000</v>
      </c>
      <c r="I94" s="2">
        <v>280374.7</v>
      </c>
      <c r="J94" s="2">
        <v>0</v>
      </c>
      <c r="K94" s="2">
        <v>0</v>
      </c>
      <c r="L94" s="2">
        <f t="shared" si="28"/>
        <v>100</v>
      </c>
    </row>
    <row r="95" spans="1:12" ht="45">
      <c r="A95" s="25" t="s">
        <v>66</v>
      </c>
      <c r="B95" s="3">
        <f>SUM(B96:B100)</f>
        <v>13989.63</v>
      </c>
      <c r="C95" s="3">
        <f>SUM(C96:C100)</f>
        <v>10320</v>
      </c>
      <c r="D95" s="3">
        <f>SUM(D96:D100)</f>
        <v>3669.63</v>
      </c>
      <c r="E95" s="3">
        <f>SUM(E96:E100)</f>
        <v>0</v>
      </c>
      <c r="F95" s="3">
        <f>SUM(F96:F100)</f>
        <v>0</v>
      </c>
      <c r="G95" s="3">
        <f>G96+G97+G98+G99+G100</f>
        <v>13923.669999999998</v>
      </c>
      <c r="H95" s="3">
        <f>SUM(H96:H100)</f>
        <v>10264.140000000001</v>
      </c>
      <c r="I95" s="3">
        <f>SUM(I96:I100)</f>
        <v>3659.5299999999997</v>
      </c>
      <c r="J95" s="3">
        <f>SUM(J96:J100)</f>
        <v>0</v>
      </c>
      <c r="K95" s="3">
        <f>SUM(K96:K100)</f>
        <v>0</v>
      </c>
      <c r="L95" s="3">
        <f t="shared" si="28"/>
        <v>99.52850790192448</v>
      </c>
    </row>
    <row r="96" spans="1:12" ht="30">
      <c r="A96" s="26" t="s">
        <v>72</v>
      </c>
      <c r="B96" s="2">
        <f>SUM(C96:F96)</f>
        <v>5408.03</v>
      </c>
      <c r="C96" s="2">
        <v>3720</v>
      </c>
      <c r="D96" s="2">
        <v>1688.03</v>
      </c>
      <c r="E96" s="2">
        <v>0</v>
      </c>
      <c r="F96" s="2">
        <v>0</v>
      </c>
      <c r="G96" s="2">
        <f>SUM(H96:K96)</f>
        <v>5398.53</v>
      </c>
      <c r="H96" s="2">
        <v>3710.5</v>
      </c>
      <c r="I96" s="2">
        <v>1688.03</v>
      </c>
      <c r="J96" s="2">
        <v>0</v>
      </c>
      <c r="K96" s="2">
        <v>0</v>
      </c>
      <c r="L96" s="2">
        <f t="shared" si="28"/>
        <v>99.824335293998</v>
      </c>
    </row>
    <row r="97" spans="1:12" ht="60">
      <c r="A97" s="26" t="s">
        <v>68</v>
      </c>
      <c r="B97" s="2">
        <f>SUM(C97:F97)</f>
        <v>583.5</v>
      </c>
      <c r="C97" s="2">
        <v>560</v>
      </c>
      <c r="D97" s="2">
        <v>23.5</v>
      </c>
      <c r="E97" s="2">
        <v>0</v>
      </c>
      <c r="F97" s="2">
        <v>0</v>
      </c>
      <c r="G97" s="2">
        <f>SUM(H97:K97)</f>
        <v>532.24</v>
      </c>
      <c r="H97" s="2">
        <v>518.84</v>
      </c>
      <c r="I97" s="2">
        <v>13.4</v>
      </c>
      <c r="J97" s="2">
        <v>0</v>
      </c>
      <c r="K97" s="2">
        <v>0</v>
      </c>
      <c r="L97" s="2">
        <f t="shared" si="28"/>
        <v>91.21508140531277</v>
      </c>
    </row>
    <row r="98" spans="1:12" ht="30">
      <c r="A98" s="26" t="s">
        <v>69</v>
      </c>
      <c r="B98" s="2">
        <f>SUM(C98:F98)</f>
        <v>4000</v>
      </c>
      <c r="C98" s="2">
        <v>4000</v>
      </c>
      <c r="D98" s="2">
        <v>0</v>
      </c>
      <c r="E98" s="2">
        <v>0</v>
      </c>
      <c r="F98" s="2">
        <v>0</v>
      </c>
      <c r="G98" s="2">
        <f>SUM(H98:K98)</f>
        <v>3999.7</v>
      </c>
      <c r="H98" s="2">
        <v>3999.7</v>
      </c>
      <c r="I98" s="2">
        <v>0</v>
      </c>
      <c r="J98" s="2">
        <v>0</v>
      </c>
      <c r="K98" s="2">
        <v>0</v>
      </c>
      <c r="L98" s="2">
        <f t="shared" si="28"/>
        <v>99.99249999999999</v>
      </c>
    </row>
    <row r="99" spans="1:12" ht="45">
      <c r="A99" s="26" t="s">
        <v>73</v>
      </c>
      <c r="B99" s="2">
        <f>SUM(C99:F99)</f>
        <v>1030</v>
      </c>
      <c r="C99" s="2">
        <v>1030</v>
      </c>
      <c r="D99" s="2">
        <v>0</v>
      </c>
      <c r="E99" s="2">
        <v>0</v>
      </c>
      <c r="F99" s="2">
        <v>0</v>
      </c>
      <c r="G99" s="2">
        <f>SUM(H99:K99)</f>
        <v>1030</v>
      </c>
      <c r="H99" s="2">
        <v>1030</v>
      </c>
      <c r="I99" s="2">
        <v>0</v>
      </c>
      <c r="J99" s="2">
        <v>0</v>
      </c>
      <c r="K99" s="2">
        <v>0</v>
      </c>
      <c r="L99" s="2">
        <f t="shared" si="28"/>
        <v>100</v>
      </c>
    </row>
    <row r="100" spans="1:12" ht="15">
      <c r="A100" s="26" t="s">
        <v>70</v>
      </c>
      <c r="B100" s="2">
        <f>SUM(C100:F100)</f>
        <v>2968.1</v>
      </c>
      <c r="C100" s="2">
        <v>1010</v>
      </c>
      <c r="D100" s="2">
        <v>1958.1</v>
      </c>
      <c r="E100" s="2">
        <v>0</v>
      </c>
      <c r="F100" s="2">
        <v>0</v>
      </c>
      <c r="G100" s="2">
        <f>SUM(H100:K100)</f>
        <v>2963.2</v>
      </c>
      <c r="H100" s="2">
        <v>1005.1</v>
      </c>
      <c r="I100" s="2">
        <v>1958.1</v>
      </c>
      <c r="J100" s="2">
        <v>0</v>
      </c>
      <c r="K100" s="2">
        <v>0</v>
      </c>
      <c r="L100" s="2">
        <f t="shared" si="28"/>
        <v>99.8349112226677</v>
      </c>
    </row>
    <row r="101" spans="1:12" ht="32.25" customHeight="1">
      <c r="A101" s="47" t="s">
        <v>12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32.25" customHeight="1">
      <c r="A102" s="24" t="s">
        <v>0</v>
      </c>
      <c r="B102" s="12">
        <f>B103+B109+B112+B116+B121+B126+B130+B133+B136+B142+B145</f>
        <v>5082503.01</v>
      </c>
      <c r="C102" s="12">
        <f aca="true" t="shared" si="30" ref="C102:K102">C103+C109+C112+C116+C121+C126+C130+C133+C136+C142+C145</f>
        <v>1561786.8399999999</v>
      </c>
      <c r="D102" s="12">
        <f t="shared" si="30"/>
        <v>3421701.56</v>
      </c>
      <c r="E102" s="12">
        <f t="shared" si="30"/>
        <v>34185.81</v>
      </c>
      <c r="F102" s="12">
        <f t="shared" si="30"/>
        <v>64828.8</v>
      </c>
      <c r="G102" s="12">
        <f>G103+G109+G112+G116+G121+G126+G130+G133+G136+G142+G145</f>
        <v>5036761.666000001</v>
      </c>
      <c r="H102" s="12">
        <f t="shared" si="30"/>
        <v>1545813.4659999998</v>
      </c>
      <c r="I102" s="12">
        <f t="shared" si="30"/>
        <v>3394057.98</v>
      </c>
      <c r="J102" s="12">
        <f t="shared" si="30"/>
        <v>32799.62</v>
      </c>
      <c r="K102" s="12">
        <f t="shared" si="30"/>
        <v>64090.6</v>
      </c>
      <c r="L102" s="12">
        <f aca="true" t="shared" si="31" ref="L102:L123">G102/B102*100</f>
        <v>99.1000232777039</v>
      </c>
    </row>
    <row r="103" spans="1:12" ht="30">
      <c r="A103" s="29" t="s">
        <v>74</v>
      </c>
      <c r="B103" s="8">
        <f aca="true" t="shared" si="32" ref="B103:K103">SUM(B104:B108)</f>
        <v>3573268.1999999997</v>
      </c>
      <c r="C103" s="8">
        <f t="shared" si="32"/>
        <v>1072802.7</v>
      </c>
      <c r="D103" s="8">
        <f t="shared" si="32"/>
        <v>2498450.3</v>
      </c>
      <c r="E103" s="8">
        <f t="shared" si="32"/>
        <v>2015.2</v>
      </c>
      <c r="F103" s="8">
        <f t="shared" si="32"/>
        <v>0</v>
      </c>
      <c r="G103" s="8">
        <f t="shared" si="32"/>
        <v>3568223.1</v>
      </c>
      <c r="H103" s="8">
        <f t="shared" si="32"/>
        <v>1070421.7</v>
      </c>
      <c r="I103" s="8">
        <f t="shared" si="32"/>
        <v>2495786.1999999997</v>
      </c>
      <c r="J103" s="8">
        <f t="shared" si="32"/>
        <v>2015.2</v>
      </c>
      <c r="K103" s="8">
        <f t="shared" si="32"/>
        <v>0</v>
      </c>
      <c r="L103" s="8">
        <f t="shared" si="31"/>
        <v>99.85880992644213</v>
      </c>
    </row>
    <row r="104" spans="1:12" ht="15">
      <c r="A104" s="30" t="s">
        <v>25</v>
      </c>
      <c r="B104" s="2">
        <f>SUM(C104:F104)</f>
        <v>1587782.2</v>
      </c>
      <c r="C104" s="2">
        <v>448687.2</v>
      </c>
      <c r="D104" s="2">
        <v>1139095</v>
      </c>
      <c r="E104" s="2">
        <v>0</v>
      </c>
      <c r="F104" s="2">
        <v>0</v>
      </c>
      <c r="G104" s="10">
        <f>H104+I104+J104</f>
        <v>1585594.7</v>
      </c>
      <c r="H104" s="2">
        <v>448687.2</v>
      </c>
      <c r="I104" s="2">
        <v>1136907.5</v>
      </c>
      <c r="J104" s="2">
        <v>0</v>
      </c>
      <c r="K104" s="2">
        <v>0</v>
      </c>
      <c r="L104" s="2">
        <f t="shared" si="31"/>
        <v>99.86222921506489</v>
      </c>
    </row>
    <row r="105" spans="1:12" ht="30">
      <c r="A105" s="30" t="s">
        <v>26</v>
      </c>
      <c r="B105" s="2">
        <f>SUM(C105:F105)</f>
        <v>1627901.9999999998</v>
      </c>
      <c r="C105" s="2">
        <v>314651.9</v>
      </c>
      <c r="D105" s="2">
        <v>1311234.9</v>
      </c>
      <c r="E105" s="2">
        <v>2015.2</v>
      </c>
      <c r="F105" s="2">
        <v>0</v>
      </c>
      <c r="G105" s="10">
        <f>H105+I105+J105</f>
        <v>1627408.0999999999</v>
      </c>
      <c r="H105" s="2">
        <v>314634.6</v>
      </c>
      <c r="I105" s="2">
        <v>1310758.3</v>
      </c>
      <c r="J105" s="2">
        <v>2015.2</v>
      </c>
      <c r="K105" s="2">
        <v>0</v>
      </c>
      <c r="L105" s="2">
        <f t="shared" si="31"/>
        <v>99.96966033581874</v>
      </c>
    </row>
    <row r="106" spans="1:12" ht="15">
      <c r="A106" s="30" t="s">
        <v>27</v>
      </c>
      <c r="B106" s="2">
        <f>SUM(C106:F106)</f>
        <v>276159.5</v>
      </c>
      <c r="C106" s="2">
        <v>273120.7</v>
      </c>
      <c r="D106" s="2">
        <v>3038.8</v>
      </c>
      <c r="E106" s="2">
        <v>0</v>
      </c>
      <c r="F106" s="2">
        <v>0</v>
      </c>
      <c r="G106" s="10">
        <f>H106+I106</f>
        <v>273795.89999999997</v>
      </c>
      <c r="H106" s="2">
        <v>270757.1</v>
      </c>
      <c r="I106" s="2">
        <v>3038.8</v>
      </c>
      <c r="J106" s="2">
        <v>0</v>
      </c>
      <c r="K106" s="2">
        <v>0</v>
      </c>
      <c r="L106" s="2">
        <f t="shared" si="31"/>
        <v>99.1441178014879</v>
      </c>
    </row>
    <row r="107" spans="1:12" ht="15">
      <c r="A107" s="30" t="s">
        <v>28</v>
      </c>
      <c r="B107" s="2">
        <f>SUM(C107:F107)</f>
        <v>1811.7</v>
      </c>
      <c r="C107" s="2">
        <v>1571.7</v>
      </c>
      <c r="D107" s="2">
        <v>240</v>
      </c>
      <c r="E107" s="2">
        <v>0</v>
      </c>
      <c r="F107" s="2">
        <v>0</v>
      </c>
      <c r="G107" s="10">
        <f>SUM(H107:K107)</f>
        <v>1811.7</v>
      </c>
      <c r="H107" s="2">
        <v>1571.7</v>
      </c>
      <c r="I107" s="2">
        <v>240</v>
      </c>
      <c r="J107" s="2">
        <v>0</v>
      </c>
      <c r="K107" s="2">
        <v>0</v>
      </c>
      <c r="L107" s="2">
        <f t="shared" si="31"/>
        <v>100</v>
      </c>
    </row>
    <row r="108" spans="1:12" ht="45">
      <c r="A108" s="30" t="s">
        <v>75</v>
      </c>
      <c r="B108" s="2">
        <f>SUM(C108:F108)</f>
        <v>79612.79999999999</v>
      </c>
      <c r="C108" s="2">
        <v>34771.2</v>
      </c>
      <c r="D108" s="2">
        <v>44841.6</v>
      </c>
      <c r="E108" s="2">
        <v>0</v>
      </c>
      <c r="F108" s="2">
        <v>0</v>
      </c>
      <c r="G108" s="10">
        <f>SUM(H108:K108)</f>
        <v>79612.7</v>
      </c>
      <c r="H108" s="2">
        <v>34771.1</v>
      </c>
      <c r="I108" s="2">
        <v>44841.6</v>
      </c>
      <c r="J108" s="2">
        <v>0</v>
      </c>
      <c r="K108" s="2">
        <v>0</v>
      </c>
      <c r="L108" s="2">
        <f t="shared" si="31"/>
        <v>99.99987439205758</v>
      </c>
    </row>
    <row r="109" spans="1:12" ht="45">
      <c r="A109" s="29" t="s">
        <v>34</v>
      </c>
      <c r="B109" s="8">
        <f aca="true" t="shared" si="33" ref="B109:K109">SUM(B110:B111)</f>
        <v>450431.9</v>
      </c>
      <c r="C109" s="8">
        <f t="shared" si="33"/>
        <v>69227.70000000001</v>
      </c>
      <c r="D109" s="9">
        <f t="shared" si="33"/>
        <v>319649.1</v>
      </c>
      <c r="E109" s="8">
        <f t="shared" si="33"/>
        <v>1626.3</v>
      </c>
      <c r="F109" s="8">
        <f t="shared" si="33"/>
        <v>59928.8</v>
      </c>
      <c r="G109" s="8">
        <f t="shared" si="33"/>
        <v>445352.33999999997</v>
      </c>
      <c r="H109" s="8">
        <f t="shared" si="33"/>
        <v>66854.9</v>
      </c>
      <c r="I109" s="9">
        <f t="shared" si="33"/>
        <v>317243.04</v>
      </c>
      <c r="J109" s="8">
        <f t="shared" si="33"/>
        <v>1626.3</v>
      </c>
      <c r="K109" s="8">
        <f t="shared" si="33"/>
        <v>59628.1</v>
      </c>
      <c r="L109" s="8">
        <f t="shared" si="31"/>
        <v>98.87229123869778</v>
      </c>
    </row>
    <row r="110" spans="1:12" ht="30">
      <c r="A110" s="30" t="s">
        <v>35</v>
      </c>
      <c r="B110" s="2">
        <f>SUM(C110:D110:E110:F110)</f>
        <v>360356.3</v>
      </c>
      <c r="C110" s="2">
        <v>66233.6</v>
      </c>
      <c r="D110" s="2">
        <v>234193.9</v>
      </c>
      <c r="E110" s="2">
        <v>0</v>
      </c>
      <c r="F110" s="2">
        <v>59928.8</v>
      </c>
      <c r="G110" s="2">
        <f>SUM(H110:I110:J110:K110)</f>
        <v>358092.74</v>
      </c>
      <c r="H110" s="2">
        <v>65026.9</v>
      </c>
      <c r="I110" s="2">
        <v>233437.74</v>
      </c>
      <c r="J110" s="2">
        <v>0</v>
      </c>
      <c r="K110" s="2">
        <v>59628.1</v>
      </c>
      <c r="L110" s="2">
        <f t="shared" si="31"/>
        <v>99.37185502237647</v>
      </c>
    </row>
    <row r="111" spans="1:12" ht="30">
      <c r="A111" s="30" t="s">
        <v>36</v>
      </c>
      <c r="B111" s="2">
        <f>SUM(C111:D111:E111)</f>
        <v>90075.6</v>
      </c>
      <c r="C111" s="2">
        <v>2994.1</v>
      </c>
      <c r="D111" s="2">
        <f>85345.5+109.7</f>
        <v>85455.2</v>
      </c>
      <c r="E111" s="2">
        <v>1626.3</v>
      </c>
      <c r="F111" s="2">
        <v>0</v>
      </c>
      <c r="G111" s="2">
        <f>SUM(H111:I111:J111)</f>
        <v>87259.6</v>
      </c>
      <c r="H111" s="2">
        <v>1828</v>
      </c>
      <c r="I111" s="2">
        <v>83805.3</v>
      </c>
      <c r="J111" s="2">
        <v>1626.3</v>
      </c>
      <c r="K111" s="2">
        <v>0</v>
      </c>
      <c r="L111" s="2">
        <f t="shared" si="31"/>
        <v>96.87373717188673</v>
      </c>
    </row>
    <row r="112" spans="1:12" ht="45">
      <c r="A112" s="29" t="s">
        <v>37</v>
      </c>
      <c r="B112" s="8">
        <f aca="true" t="shared" si="34" ref="B112:K112">SUM(B113:B115)</f>
        <v>16206.900000000001</v>
      </c>
      <c r="C112" s="8">
        <f t="shared" si="34"/>
        <v>16206.900000000001</v>
      </c>
      <c r="D112" s="9">
        <f t="shared" si="34"/>
        <v>0</v>
      </c>
      <c r="E112" s="8">
        <f t="shared" si="34"/>
        <v>0</v>
      </c>
      <c r="F112" s="8">
        <f t="shared" si="34"/>
        <v>0</v>
      </c>
      <c r="G112" s="8">
        <f t="shared" si="34"/>
        <v>14258.699999999999</v>
      </c>
      <c r="H112" s="8">
        <f t="shared" si="34"/>
        <v>14258.699999999999</v>
      </c>
      <c r="I112" s="9">
        <f t="shared" si="34"/>
        <v>0</v>
      </c>
      <c r="J112" s="8">
        <f t="shared" si="34"/>
        <v>0</v>
      </c>
      <c r="K112" s="8">
        <f t="shared" si="34"/>
        <v>0</v>
      </c>
      <c r="L112" s="8">
        <f t="shared" si="31"/>
        <v>87.97919404697998</v>
      </c>
    </row>
    <row r="113" spans="1:12" ht="15">
      <c r="A113" s="30" t="s">
        <v>2</v>
      </c>
      <c r="B113" s="2">
        <f>SUM(C113:F113)</f>
        <v>5604.2</v>
      </c>
      <c r="C113" s="2">
        <v>5604.2</v>
      </c>
      <c r="D113" s="2">
        <v>0</v>
      </c>
      <c r="E113" s="2">
        <v>0</v>
      </c>
      <c r="F113" s="2">
        <v>0</v>
      </c>
      <c r="G113" s="2">
        <f>SUM(H113:K113)</f>
        <v>5101.9</v>
      </c>
      <c r="H113" s="2">
        <v>5101.9</v>
      </c>
      <c r="I113" s="2">
        <v>0</v>
      </c>
      <c r="J113" s="2">
        <v>0</v>
      </c>
      <c r="K113" s="2">
        <v>0</v>
      </c>
      <c r="L113" s="2">
        <f t="shared" si="31"/>
        <v>91.03707933335711</v>
      </c>
    </row>
    <row r="114" spans="1:12" ht="30">
      <c r="A114" s="30" t="s">
        <v>38</v>
      </c>
      <c r="B114" s="2">
        <f>SUM(C114:F114)</f>
        <v>10002.7</v>
      </c>
      <c r="C114" s="2">
        <v>10002.7</v>
      </c>
      <c r="D114" s="2">
        <v>0</v>
      </c>
      <c r="E114" s="2">
        <v>0</v>
      </c>
      <c r="F114" s="2">
        <v>0</v>
      </c>
      <c r="G114" s="2">
        <f>SUM(H114:K114)</f>
        <v>8556.8</v>
      </c>
      <c r="H114" s="2">
        <v>8556.8</v>
      </c>
      <c r="I114" s="2">
        <v>0</v>
      </c>
      <c r="J114" s="2">
        <v>0</v>
      </c>
      <c r="K114" s="2">
        <v>0</v>
      </c>
      <c r="L114" s="2">
        <f t="shared" si="31"/>
        <v>85.5449028762234</v>
      </c>
    </row>
    <row r="115" spans="1:12" ht="60">
      <c r="A115" s="30" t="s">
        <v>76</v>
      </c>
      <c r="B115" s="2">
        <f>SUM(C115:F115)</f>
        <v>600</v>
      </c>
      <c r="C115" s="2">
        <v>600</v>
      </c>
      <c r="D115" s="2">
        <v>0</v>
      </c>
      <c r="E115" s="2">
        <v>0</v>
      </c>
      <c r="F115" s="2">
        <v>0</v>
      </c>
      <c r="G115" s="2">
        <f>SUM(H115:K115)</f>
        <v>600</v>
      </c>
      <c r="H115" s="2">
        <v>600</v>
      </c>
      <c r="I115" s="2">
        <v>0</v>
      </c>
      <c r="J115" s="2">
        <v>0</v>
      </c>
      <c r="K115" s="2">
        <v>0</v>
      </c>
      <c r="L115" s="2">
        <f t="shared" si="31"/>
        <v>100</v>
      </c>
    </row>
    <row r="116" spans="1:12" ht="45">
      <c r="A116" s="29" t="s">
        <v>40</v>
      </c>
      <c r="B116" s="8">
        <f aca="true" t="shared" si="35" ref="B116:K116">SUM(B117:B120)</f>
        <v>275270.73000000004</v>
      </c>
      <c r="C116" s="8">
        <f t="shared" si="35"/>
        <v>271423.39</v>
      </c>
      <c r="D116" s="9">
        <f t="shared" si="35"/>
        <v>3847.3399999999997</v>
      </c>
      <c r="E116" s="8">
        <f t="shared" si="35"/>
        <v>0</v>
      </c>
      <c r="F116" s="8">
        <f t="shared" si="35"/>
        <v>0</v>
      </c>
      <c r="G116" s="8">
        <f t="shared" si="35"/>
        <v>275268.73000000004</v>
      </c>
      <c r="H116" s="8">
        <f t="shared" si="35"/>
        <v>271421.39</v>
      </c>
      <c r="I116" s="9">
        <f t="shared" si="35"/>
        <v>3847.3399999999997</v>
      </c>
      <c r="J116" s="8">
        <f t="shared" si="35"/>
        <v>0</v>
      </c>
      <c r="K116" s="8">
        <f t="shared" si="35"/>
        <v>0</v>
      </c>
      <c r="L116" s="8">
        <f t="shared" si="31"/>
        <v>99.99927344254871</v>
      </c>
    </row>
    <row r="117" spans="1:12" ht="30">
      <c r="A117" s="30" t="s">
        <v>77</v>
      </c>
      <c r="B117" s="2">
        <f>SUM(C117:D117:E117:F117)</f>
        <v>11113</v>
      </c>
      <c r="C117" s="2">
        <v>7266.3</v>
      </c>
      <c r="D117" s="2">
        <v>3846.7</v>
      </c>
      <c r="E117" s="2">
        <v>0</v>
      </c>
      <c r="F117" s="2">
        <v>0</v>
      </c>
      <c r="G117" s="2">
        <f>SUM(H117:I117:J117)</f>
        <v>11113</v>
      </c>
      <c r="H117" s="2">
        <v>7266.3</v>
      </c>
      <c r="I117" s="2">
        <v>3846.7</v>
      </c>
      <c r="J117" s="2">
        <v>0</v>
      </c>
      <c r="K117" s="2">
        <v>0</v>
      </c>
      <c r="L117" s="2">
        <f t="shared" si="31"/>
        <v>100</v>
      </c>
    </row>
    <row r="118" spans="1:12" ht="30">
      <c r="A118" s="30" t="s">
        <v>41</v>
      </c>
      <c r="B118" s="2">
        <f>SUM(C118:D118:E118:F118)</f>
        <v>226466.03000000003</v>
      </c>
      <c r="C118" s="2">
        <v>226465.39</v>
      </c>
      <c r="D118" s="2">
        <v>0.64</v>
      </c>
      <c r="E118" s="2">
        <v>0</v>
      </c>
      <c r="F118" s="2">
        <v>0</v>
      </c>
      <c r="G118" s="2">
        <f>SUM(H118:I118:J118)</f>
        <v>226466.03000000003</v>
      </c>
      <c r="H118" s="2">
        <v>226465.39</v>
      </c>
      <c r="I118" s="2">
        <v>0.64</v>
      </c>
      <c r="J118" s="2">
        <v>0</v>
      </c>
      <c r="K118" s="2">
        <v>0</v>
      </c>
      <c r="L118" s="2">
        <f t="shared" si="31"/>
        <v>100</v>
      </c>
    </row>
    <row r="119" spans="1:12" ht="45">
      <c r="A119" s="30" t="s">
        <v>78</v>
      </c>
      <c r="B119" s="2">
        <f>SUM(C119:F119)</f>
        <v>36240.2</v>
      </c>
      <c r="C119" s="2">
        <v>36240.2</v>
      </c>
      <c r="D119" s="2">
        <v>0</v>
      </c>
      <c r="E119" s="2">
        <v>0</v>
      </c>
      <c r="F119" s="2">
        <v>0</v>
      </c>
      <c r="G119" s="2">
        <f>SUM(H119:K119)</f>
        <v>36238.2</v>
      </c>
      <c r="H119" s="2">
        <v>36238.2</v>
      </c>
      <c r="I119" s="2">
        <v>0</v>
      </c>
      <c r="J119" s="2">
        <v>0</v>
      </c>
      <c r="K119" s="2">
        <v>0</v>
      </c>
      <c r="L119" s="2">
        <f t="shared" si="31"/>
        <v>99.99448126665968</v>
      </c>
    </row>
    <row r="120" spans="1:12" ht="30">
      <c r="A120" s="30" t="s">
        <v>43</v>
      </c>
      <c r="B120" s="2">
        <f>SUM(C120:D120:E120:F120)</f>
        <v>1451.5</v>
      </c>
      <c r="C120" s="2">
        <v>1451.5</v>
      </c>
      <c r="D120" s="2">
        <v>0</v>
      </c>
      <c r="E120" s="2">
        <v>0</v>
      </c>
      <c r="F120" s="2">
        <v>0</v>
      </c>
      <c r="G120" s="2">
        <f>SUM(H120:K120)</f>
        <v>1451.5</v>
      </c>
      <c r="H120" s="2">
        <v>1451.5</v>
      </c>
      <c r="I120" s="2">
        <v>0</v>
      </c>
      <c r="J120" s="2">
        <v>0</v>
      </c>
      <c r="K120" s="2">
        <v>0</v>
      </c>
      <c r="L120" s="2">
        <f t="shared" si="31"/>
        <v>100</v>
      </c>
    </row>
    <row r="121" spans="1:12" ht="60">
      <c r="A121" s="29" t="s">
        <v>79</v>
      </c>
      <c r="B121" s="8">
        <f aca="true" t="shared" si="36" ref="B121:K121">SUM(B122:B125)</f>
        <v>139285.36</v>
      </c>
      <c r="C121" s="8">
        <f t="shared" si="36"/>
        <v>14859.82</v>
      </c>
      <c r="D121" s="9">
        <f t="shared" si="36"/>
        <v>119180.13</v>
      </c>
      <c r="E121" s="8">
        <f t="shared" si="36"/>
        <v>5245.410000000001</v>
      </c>
      <c r="F121" s="8">
        <f t="shared" si="36"/>
        <v>0</v>
      </c>
      <c r="G121" s="8">
        <f t="shared" si="36"/>
        <v>134839.65999999997</v>
      </c>
      <c r="H121" s="8">
        <f t="shared" si="36"/>
        <v>14789.04</v>
      </c>
      <c r="I121" s="9">
        <f t="shared" si="36"/>
        <v>116191.4</v>
      </c>
      <c r="J121" s="8">
        <f t="shared" si="36"/>
        <v>3859.22</v>
      </c>
      <c r="K121" s="8">
        <f t="shared" si="36"/>
        <v>0</v>
      </c>
      <c r="L121" s="8">
        <f t="shared" si="31"/>
        <v>96.8082072660041</v>
      </c>
    </row>
    <row r="122" spans="1:12" ht="30">
      <c r="A122" s="30" t="s">
        <v>80</v>
      </c>
      <c r="B122" s="2">
        <f>SUM(C122:D122:E122:F122)</f>
        <v>55909.21</v>
      </c>
      <c r="C122" s="2">
        <v>859.82</v>
      </c>
      <c r="D122" s="2">
        <v>54492.29</v>
      </c>
      <c r="E122" s="2">
        <v>557.1</v>
      </c>
      <c r="F122" s="2">
        <v>0</v>
      </c>
      <c r="G122" s="2">
        <f>SUM(H122:K122)</f>
        <v>53750.74</v>
      </c>
      <c r="H122" s="2">
        <v>789.04</v>
      </c>
      <c r="I122" s="2">
        <v>52404.6</v>
      </c>
      <c r="J122" s="2">
        <v>557.1</v>
      </c>
      <c r="K122" s="2">
        <v>0</v>
      </c>
      <c r="L122" s="2">
        <f t="shared" si="31"/>
        <v>96.13933017476012</v>
      </c>
    </row>
    <row r="123" spans="1:12" ht="30">
      <c r="A123" s="30" t="s">
        <v>46</v>
      </c>
      <c r="B123" s="2">
        <f>SUM(C123:D123:E123:F123)</f>
        <v>14000</v>
      </c>
      <c r="C123" s="2">
        <v>14000</v>
      </c>
      <c r="D123" s="2">
        <v>0</v>
      </c>
      <c r="E123" s="2">
        <v>0</v>
      </c>
      <c r="F123" s="2">
        <v>0</v>
      </c>
      <c r="G123" s="2">
        <f>SUM(H123:K123)</f>
        <v>14000</v>
      </c>
      <c r="H123" s="2">
        <v>14000</v>
      </c>
      <c r="I123" s="2">
        <v>0</v>
      </c>
      <c r="J123" s="2">
        <v>0</v>
      </c>
      <c r="K123" s="2">
        <v>0</v>
      </c>
      <c r="L123" s="2">
        <f t="shared" si="31"/>
        <v>100</v>
      </c>
    </row>
    <row r="124" spans="1:12" ht="60">
      <c r="A124" s="30" t="s">
        <v>47</v>
      </c>
      <c r="B124" s="2">
        <f>SUM(C124:D124:E124:F124)</f>
        <v>0</v>
      </c>
      <c r="C124" s="2">
        <v>0</v>
      </c>
      <c r="D124" s="2">
        <v>0</v>
      </c>
      <c r="E124" s="2">
        <v>0</v>
      </c>
      <c r="F124" s="2">
        <v>0</v>
      </c>
      <c r="G124" s="2">
        <f>SUM(H124:K124)</f>
        <v>0</v>
      </c>
      <c r="H124" s="2">
        <v>0</v>
      </c>
      <c r="I124" s="2">
        <v>0</v>
      </c>
      <c r="J124" s="2">
        <v>0</v>
      </c>
      <c r="K124" s="2">
        <v>0</v>
      </c>
      <c r="L124" s="2" t="s">
        <v>83</v>
      </c>
    </row>
    <row r="125" spans="1:12" ht="60">
      <c r="A125" s="30" t="s">
        <v>48</v>
      </c>
      <c r="B125" s="2">
        <f>SUM(C125:D125:E125:F125)</f>
        <v>69376.15</v>
      </c>
      <c r="C125" s="2">
        <v>0</v>
      </c>
      <c r="D125" s="2">
        <v>64687.84</v>
      </c>
      <c r="E125" s="2">
        <v>4688.31</v>
      </c>
      <c r="F125" s="2">
        <v>0</v>
      </c>
      <c r="G125" s="2">
        <f>SUM(H125:I125:J125:K125)</f>
        <v>67088.92</v>
      </c>
      <c r="H125" s="2">
        <v>0</v>
      </c>
      <c r="I125" s="2">
        <v>63786.8</v>
      </c>
      <c r="J125" s="2">
        <v>3302.12</v>
      </c>
      <c r="K125" s="2">
        <v>0</v>
      </c>
      <c r="L125" s="2">
        <f aca="true" t="shared" si="37" ref="L125:L151">G125/B125*100</f>
        <v>96.7031465424357</v>
      </c>
    </row>
    <row r="126" spans="1:12" ht="30">
      <c r="A126" s="29" t="s">
        <v>49</v>
      </c>
      <c r="B126" s="8">
        <f aca="true" t="shared" si="38" ref="B126:K126">SUM(B127:B129)</f>
        <v>5240</v>
      </c>
      <c r="C126" s="8">
        <f t="shared" si="38"/>
        <v>5240</v>
      </c>
      <c r="D126" s="9">
        <f t="shared" si="38"/>
        <v>0</v>
      </c>
      <c r="E126" s="8">
        <f t="shared" si="38"/>
        <v>0</v>
      </c>
      <c r="F126" s="8">
        <f t="shared" si="38"/>
        <v>0</v>
      </c>
      <c r="G126" s="8">
        <f t="shared" si="38"/>
        <v>5153.326000000001</v>
      </c>
      <c r="H126" s="8">
        <f t="shared" si="38"/>
        <v>5153.326000000001</v>
      </c>
      <c r="I126" s="9">
        <f t="shared" si="38"/>
        <v>0</v>
      </c>
      <c r="J126" s="8">
        <f t="shared" si="38"/>
        <v>0</v>
      </c>
      <c r="K126" s="8">
        <f t="shared" si="38"/>
        <v>0</v>
      </c>
      <c r="L126" s="8">
        <f t="shared" si="37"/>
        <v>98.34591603053437</v>
      </c>
    </row>
    <row r="127" spans="1:12" ht="30">
      <c r="A127" s="30" t="s">
        <v>50</v>
      </c>
      <c r="B127" s="2">
        <f>SUM(C127:F127)</f>
        <v>4590</v>
      </c>
      <c r="C127" s="2">
        <v>4590</v>
      </c>
      <c r="D127" s="2">
        <v>0</v>
      </c>
      <c r="E127" s="2">
        <v>0</v>
      </c>
      <c r="F127" s="2">
        <v>0</v>
      </c>
      <c r="G127" s="2">
        <f>SUM(H127:K127)</f>
        <v>4586.091</v>
      </c>
      <c r="H127" s="2">
        <v>4586.091</v>
      </c>
      <c r="I127" s="2">
        <v>0</v>
      </c>
      <c r="J127" s="2">
        <v>0</v>
      </c>
      <c r="K127" s="2">
        <v>0</v>
      </c>
      <c r="L127" s="2">
        <f t="shared" si="37"/>
        <v>99.9148366013072</v>
      </c>
    </row>
    <row r="128" spans="1:12" ht="90">
      <c r="A128" s="30" t="s">
        <v>51</v>
      </c>
      <c r="B128" s="2">
        <f>SUM(C128:F128)</f>
        <v>550</v>
      </c>
      <c r="C128" s="2">
        <v>550</v>
      </c>
      <c r="D128" s="2">
        <v>0</v>
      </c>
      <c r="E128" s="2">
        <v>0</v>
      </c>
      <c r="F128" s="2">
        <v>0</v>
      </c>
      <c r="G128" s="2">
        <f>SUM(H128:K128)</f>
        <v>467.243</v>
      </c>
      <c r="H128" s="2">
        <v>467.243</v>
      </c>
      <c r="I128" s="2">
        <v>0</v>
      </c>
      <c r="J128" s="2">
        <v>0</v>
      </c>
      <c r="K128" s="2">
        <v>0</v>
      </c>
      <c r="L128" s="2">
        <f t="shared" si="37"/>
        <v>84.95327272727272</v>
      </c>
    </row>
    <row r="129" spans="1:12" ht="15">
      <c r="A129" s="30" t="s">
        <v>52</v>
      </c>
      <c r="B129" s="2">
        <f>SUM(C129:F129)</f>
        <v>100</v>
      </c>
      <c r="C129" s="2">
        <v>100</v>
      </c>
      <c r="D129" s="2">
        <v>0</v>
      </c>
      <c r="E129" s="2">
        <v>0</v>
      </c>
      <c r="F129" s="2">
        <v>0</v>
      </c>
      <c r="G129" s="2">
        <f>SUM(H129:K129)</f>
        <v>99.992</v>
      </c>
      <c r="H129" s="2">
        <v>99.992</v>
      </c>
      <c r="I129" s="2">
        <v>0</v>
      </c>
      <c r="J129" s="2">
        <v>0</v>
      </c>
      <c r="K129" s="2">
        <v>0</v>
      </c>
      <c r="L129" s="2">
        <f t="shared" si="37"/>
        <v>99.992</v>
      </c>
    </row>
    <row r="130" spans="1:12" ht="45">
      <c r="A130" s="29" t="s">
        <v>53</v>
      </c>
      <c r="B130" s="8">
        <f aca="true" t="shared" si="39" ref="B130:K130">SUM(B131:B132)</f>
        <v>5396.77</v>
      </c>
      <c r="C130" s="8">
        <f t="shared" si="39"/>
        <v>3325.8</v>
      </c>
      <c r="D130" s="9">
        <f t="shared" si="39"/>
        <v>2070.97</v>
      </c>
      <c r="E130" s="8">
        <f t="shared" si="39"/>
        <v>0</v>
      </c>
      <c r="F130" s="8">
        <f t="shared" si="39"/>
        <v>0</v>
      </c>
      <c r="G130" s="8">
        <f t="shared" si="39"/>
        <v>5387.95</v>
      </c>
      <c r="H130" s="8">
        <f t="shared" si="39"/>
        <v>3316.9799999999996</v>
      </c>
      <c r="I130" s="9">
        <f t="shared" si="39"/>
        <v>2070.97</v>
      </c>
      <c r="J130" s="8">
        <f t="shared" si="39"/>
        <v>0</v>
      </c>
      <c r="K130" s="8">
        <f t="shared" si="39"/>
        <v>0</v>
      </c>
      <c r="L130" s="8">
        <f t="shared" si="37"/>
        <v>99.83656891066322</v>
      </c>
    </row>
    <row r="131" spans="1:12" ht="30">
      <c r="A131" s="30" t="s">
        <v>4</v>
      </c>
      <c r="B131" s="2">
        <f>SUM(C131:D131:E131:F131)</f>
        <v>4746.77</v>
      </c>
      <c r="C131" s="2">
        <v>2675.8</v>
      </c>
      <c r="D131" s="2">
        <v>2070.97</v>
      </c>
      <c r="E131" s="2">
        <v>0</v>
      </c>
      <c r="F131" s="2">
        <v>0</v>
      </c>
      <c r="G131" s="2">
        <f>SUM(H131:I131:J131:K131)</f>
        <v>4746.67</v>
      </c>
      <c r="H131" s="2">
        <v>2675.7</v>
      </c>
      <c r="I131" s="2">
        <v>2070.97</v>
      </c>
      <c r="J131" s="2">
        <v>0</v>
      </c>
      <c r="K131" s="2">
        <v>0</v>
      </c>
      <c r="L131" s="2">
        <f t="shared" si="37"/>
        <v>99.99789330428901</v>
      </c>
    </row>
    <row r="132" spans="1:12" ht="45">
      <c r="A132" s="30" t="s">
        <v>54</v>
      </c>
      <c r="B132" s="2">
        <f>SUM(C132:D132:E132:F132)</f>
        <v>650</v>
      </c>
      <c r="C132" s="2">
        <v>650</v>
      </c>
      <c r="D132" s="2">
        <v>0</v>
      </c>
      <c r="E132" s="2">
        <v>0</v>
      </c>
      <c r="F132" s="2">
        <v>0</v>
      </c>
      <c r="G132" s="2">
        <f>SUM(H132:K132)</f>
        <v>641.28</v>
      </c>
      <c r="H132" s="2">
        <v>641.28</v>
      </c>
      <c r="I132" s="2">
        <v>0</v>
      </c>
      <c r="J132" s="2">
        <v>0</v>
      </c>
      <c r="K132" s="2">
        <v>0</v>
      </c>
      <c r="L132" s="2">
        <f t="shared" si="37"/>
        <v>98.65846153846154</v>
      </c>
    </row>
    <row r="133" spans="1:12" ht="45">
      <c r="A133" s="29" t="s">
        <v>55</v>
      </c>
      <c r="B133" s="8">
        <f aca="true" t="shared" si="40" ref="B133:K133">SUM(B134:B135)</f>
        <v>7870</v>
      </c>
      <c r="C133" s="8">
        <f t="shared" si="40"/>
        <v>4000</v>
      </c>
      <c r="D133" s="9">
        <f t="shared" si="40"/>
        <v>3870</v>
      </c>
      <c r="E133" s="8">
        <f t="shared" si="40"/>
        <v>0</v>
      </c>
      <c r="F133" s="8">
        <f t="shared" si="40"/>
        <v>0</v>
      </c>
      <c r="G133" s="8">
        <f t="shared" si="40"/>
        <v>7759</v>
      </c>
      <c r="H133" s="8">
        <f t="shared" si="40"/>
        <v>3889</v>
      </c>
      <c r="I133" s="9">
        <f t="shared" si="40"/>
        <v>3870</v>
      </c>
      <c r="J133" s="8">
        <f t="shared" si="40"/>
        <v>0</v>
      </c>
      <c r="K133" s="8">
        <f t="shared" si="40"/>
        <v>0</v>
      </c>
      <c r="L133" s="8">
        <f t="shared" si="37"/>
        <v>98.58958068614993</v>
      </c>
    </row>
    <row r="134" spans="1:12" ht="30">
      <c r="A134" s="30" t="s">
        <v>56</v>
      </c>
      <c r="B134" s="2">
        <f>SUM(C134:D134)</f>
        <v>6870</v>
      </c>
      <c r="C134" s="2">
        <f>2300+700</f>
        <v>3000</v>
      </c>
      <c r="D134" s="2">
        <v>3870</v>
      </c>
      <c r="E134" s="2">
        <v>0</v>
      </c>
      <c r="F134" s="2">
        <v>0</v>
      </c>
      <c r="G134" s="2">
        <f>SUM(H134,I134)</f>
        <v>6759</v>
      </c>
      <c r="H134" s="2">
        <f>2300+589</f>
        <v>2889</v>
      </c>
      <c r="I134" s="2">
        <v>3870</v>
      </c>
      <c r="J134" s="2">
        <v>0</v>
      </c>
      <c r="K134" s="2">
        <v>0</v>
      </c>
      <c r="L134" s="2">
        <f t="shared" si="37"/>
        <v>98.38427947598252</v>
      </c>
    </row>
    <row r="135" spans="1:12" ht="15">
      <c r="A135" s="30" t="s">
        <v>81</v>
      </c>
      <c r="B135" s="2">
        <f>SUM(C135:F135)</f>
        <v>1000</v>
      </c>
      <c r="C135" s="2">
        <v>1000</v>
      </c>
      <c r="D135" s="2">
        <v>0</v>
      </c>
      <c r="E135" s="2">
        <v>0</v>
      </c>
      <c r="F135" s="2">
        <v>0</v>
      </c>
      <c r="G135" s="2">
        <f>SUM(H135,I135)</f>
        <v>1000</v>
      </c>
      <c r="H135" s="2">
        <v>1000</v>
      </c>
      <c r="I135" s="2">
        <v>0</v>
      </c>
      <c r="J135" s="2">
        <v>0</v>
      </c>
      <c r="K135" s="2">
        <v>0</v>
      </c>
      <c r="L135" s="2">
        <f t="shared" si="37"/>
        <v>100</v>
      </c>
    </row>
    <row r="136" spans="1:12" ht="75">
      <c r="A136" s="29" t="s">
        <v>58</v>
      </c>
      <c r="B136" s="8">
        <f>SUM(B137:B141)</f>
        <v>309043.48000000004</v>
      </c>
      <c r="C136" s="8">
        <f aca="true" t="shared" si="41" ref="C136:K136">SUM(C137:C141)</f>
        <v>79918.13999999998</v>
      </c>
      <c r="D136" s="9">
        <f t="shared" si="41"/>
        <v>198926.44</v>
      </c>
      <c r="E136" s="8">
        <f t="shared" si="41"/>
        <v>25298.9</v>
      </c>
      <c r="F136" s="8">
        <f t="shared" si="41"/>
        <v>4900</v>
      </c>
      <c r="G136" s="8">
        <f t="shared" si="41"/>
        <v>280077.35</v>
      </c>
      <c r="H136" s="8">
        <f t="shared" si="41"/>
        <v>70974.2</v>
      </c>
      <c r="I136" s="9">
        <f t="shared" si="41"/>
        <v>179341.75</v>
      </c>
      <c r="J136" s="8">
        <f t="shared" si="41"/>
        <v>25298.9</v>
      </c>
      <c r="K136" s="8">
        <f t="shared" si="41"/>
        <v>4462.5</v>
      </c>
      <c r="L136" s="8">
        <f t="shared" si="37"/>
        <v>90.62716676630743</v>
      </c>
    </row>
    <row r="137" spans="1:12" ht="45">
      <c r="A137" s="30" t="s">
        <v>59</v>
      </c>
      <c r="B137" s="2">
        <f>SUM(C137:F137)</f>
        <v>156362.2</v>
      </c>
      <c r="C137" s="2">
        <v>33008.5</v>
      </c>
      <c r="D137" s="2">
        <v>123353.7</v>
      </c>
      <c r="E137" s="2">
        <v>0</v>
      </c>
      <c r="F137" s="2">
        <v>0</v>
      </c>
      <c r="G137" s="2">
        <f>SUM(H137:K137)</f>
        <v>135342.33</v>
      </c>
      <c r="H137" s="2">
        <v>30920.6</v>
      </c>
      <c r="I137" s="2">
        <v>104421.73</v>
      </c>
      <c r="J137" s="2">
        <v>0</v>
      </c>
      <c r="K137" s="2">
        <v>0</v>
      </c>
      <c r="L137" s="2">
        <f t="shared" si="37"/>
        <v>86.55693639511338</v>
      </c>
    </row>
    <row r="138" spans="1:12" ht="15">
      <c r="A138" s="30" t="s">
        <v>60</v>
      </c>
      <c r="B138" s="2">
        <f>SUM(C138:F138)</f>
        <v>29742.2</v>
      </c>
      <c r="C138" s="2">
        <v>18215.2</v>
      </c>
      <c r="D138" s="2">
        <v>6627</v>
      </c>
      <c r="E138" s="2">
        <v>0</v>
      </c>
      <c r="F138" s="2">
        <v>4900</v>
      </c>
      <c r="G138" s="2">
        <f>SUM(H138:K138)</f>
        <v>25689.46</v>
      </c>
      <c r="H138" s="2">
        <v>14700</v>
      </c>
      <c r="I138" s="2">
        <v>6526.96</v>
      </c>
      <c r="J138" s="2">
        <v>0</v>
      </c>
      <c r="K138" s="2">
        <v>4462.5</v>
      </c>
      <c r="L138" s="2">
        <f t="shared" si="37"/>
        <v>86.37377194693062</v>
      </c>
    </row>
    <row r="139" spans="1:12" ht="30">
      <c r="A139" s="30" t="s">
        <v>61</v>
      </c>
      <c r="B139" s="2">
        <f>SUM(C139:F139)</f>
        <v>3290</v>
      </c>
      <c r="C139" s="2">
        <v>3290</v>
      </c>
      <c r="D139" s="2">
        <v>0</v>
      </c>
      <c r="E139" s="2">
        <v>0</v>
      </c>
      <c r="F139" s="2">
        <v>0</v>
      </c>
      <c r="G139" s="2">
        <f>SUM(H139:K139)</f>
        <v>3290</v>
      </c>
      <c r="H139" s="2">
        <v>3290</v>
      </c>
      <c r="I139" s="2">
        <v>0</v>
      </c>
      <c r="J139" s="2">
        <v>0</v>
      </c>
      <c r="K139" s="2">
        <v>0</v>
      </c>
      <c r="L139" s="2">
        <f t="shared" si="37"/>
        <v>100</v>
      </c>
    </row>
    <row r="140" spans="1:12" ht="39.75" customHeight="1">
      <c r="A140" s="30" t="s">
        <v>62</v>
      </c>
      <c r="B140" s="2">
        <f>SUM(C140:F140)</f>
        <v>64023.84</v>
      </c>
      <c r="C140" s="2">
        <v>21459.1</v>
      </c>
      <c r="D140" s="2">
        <v>42564.74</v>
      </c>
      <c r="E140" s="2">
        <v>0</v>
      </c>
      <c r="F140" s="2">
        <v>0</v>
      </c>
      <c r="G140" s="2">
        <f>SUM(H140:K140)</f>
        <v>64023.63</v>
      </c>
      <c r="H140" s="2">
        <v>21458.89</v>
      </c>
      <c r="I140" s="2">
        <v>42564.74</v>
      </c>
      <c r="J140" s="2">
        <v>0</v>
      </c>
      <c r="K140" s="2">
        <v>0</v>
      </c>
      <c r="L140" s="2">
        <f t="shared" si="37"/>
        <v>99.99967199718105</v>
      </c>
    </row>
    <row r="141" spans="1:12" ht="54" customHeight="1">
      <c r="A141" s="30" t="s">
        <v>82</v>
      </c>
      <c r="B141" s="2">
        <f>SUM(C141:F141)</f>
        <v>55625.240000000005</v>
      </c>
      <c r="C141" s="2">
        <v>3945.34</v>
      </c>
      <c r="D141" s="2">
        <v>26381</v>
      </c>
      <c r="E141" s="2">
        <v>25298.9</v>
      </c>
      <c r="F141" s="2">
        <v>0</v>
      </c>
      <c r="G141" s="2">
        <f>SUM(H141:K141)</f>
        <v>51731.93</v>
      </c>
      <c r="H141" s="2">
        <v>604.71</v>
      </c>
      <c r="I141" s="2">
        <v>25828.32</v>
      </c>
      <c r="J141" s="2">
        <v>25298.9</v>
      </c>
      <c r="K141" s="2">
        <v>0</v>
      </c>
      <c r="L141" s="2">
        <f t="shared" si="37"/>
        <v>93.00082120993994</v>
      </c>
    </row>
    <row r="142" spans="1:12" ht="60">
      <c r="A142" s="29" t="s">
        <v>63</v>
      </c>
      <c r="B142" s="8">
        <f>SUM(B143:B144)</f>
        <v>285540.78</v>
      </c>
      <c r="C142" s="8">
        <f aca="true" t="shared" si="42" ref="C142:K142">SUM(C143:C144)</f>
        <v>13546.7</v>
      </c>
      <c r="D142" s="9">
        <f t="shared" si="42"/>
        <v>271994.08</v>
      </c>
      <c r="E142" s="8">
        <f t="shared" si="42"/>
        <v>0</v>
      </c>
      <c r="F142" s="8">
        <f t="shared" si="42"/>
        <v>0</v>
      </c>
      <c r="G142" s="8">
        <f t="shared" si="42"/>
        <v>285540.78</v>
      </c>
      <c r="H142" s="8">
        <f t="shared" si="42"/>
        <v>13546.7</v>
      </c>
      <c r="I142" s="9">
        <f t="shared" si="42"/>
        <v>271994.08</v>
      </c>
      <c r="J142" s="8">
        <f t="shared" si="42"/>
        <v>0</v>
      </c>
      <c r="K142" s="8">
        <f t="shared" si="42"/>
        <v>0</v>
      </c>
      <c r="L142" s="8">
        <f t="shared" si="37"/>
        <v>100</v>
      </c>
    </row>
    <row r="143" spans="1:12" ht="30">
      <c r="A143" s="30" t="s">
        <v>64</v>
      </c>
      <c r="B143" s="2">
        <f>SUM(C143:F143)</f>
        <v>652.78</v>
      </c>
      <c r="C143" s="2">
        <v>520</v>
      </c>
      <c r="D143" s="2">
        <v>132.78</v>
      </c>
      <c r="E143" s="2">
        <v>0</v>
      </c>
      <c r="F143" s="2">
        <v>0</v>
      </c>
      <c r="G143" s="2">
        <f>SUM(H143:K143)</f>
        <v>652.78</v>
      </c>
      <c r="H143" s="2">
        <v>520</v>
      </c>
      <c r="I143" s="2">
        <v>132.78</v>
      </c>
      <c r="J143" s="2">
        <v>0</v>
      </c>
      <c r="K143" s="2">
        <v>0</v>
      </c>
      <c r="L143" s="2">
        <f t="shared" si="37"/>
        <v>100</v>
      </c>
    </row>
    <row r="144" spans="1:12" ht="75">
      <c r="A144" s="30" t="s">
        <v>71</v>
      </c>
      <c r="B144" s="2">
        <f>SUM(C144:F144)</f>
        <v>284888</v>
      </c>
      <c r="C144" s="2">
        <v>13026.7</v>
      </c>
      <c r="D144" s="2">
        <v>271861.3</v>
      </c>
      <c r="E144" s="2">
        <v>0</v>
      </c>
      <c r="F144" s="2">
        <v>0</v>
      </c>
      <c r="G144" s="2">
        <f>SUM(H144:K144)</f>
        <v>284888</v>
      </c>
      <c r="H144" s="2">
        <v>13026.7</v>
      </c>
      <c r="I144" s="2">
        <v>271861.3</v>
      </c>
      <c r="J144" s="2">
        <v>0</v>
      </c>
      <c r="K144" s="2">
        <v>0</v>
      </c>
      <c r="L144" s="2">
        <f t="shared" si="37"/>
        <v>100</v>
      </c>
    </row>
    <row r="145" spans="1:12" ht="45">
      <c r="A145" s="29" t="s">
        <v>66</v>
      </c>
      <c r="B145" s="8">
        <f aca="true" t="shared" si="43" ref="B145:K145">SUM(B146:B150)</f>
        <v>14948.89</v>
      </c>
      <c r="C145" s="8">
        <f t="shared" si="43"/>
        <v>11235.689999999999</v>
      </c>
      <c r="D145" s="9">
        <f t="shared" si="43"/>
        <v>3713.2</v>
      </c>
      <c r="E145" s="8">
        <f t="shared" si="43"/>
        <v>0</v>
      </c>
      <c r="F145" s="8">
        <f t="shared" si="43"/>
        <v>0</v>
      </c>
      <c r="G145" s="8">
        <f>SUM(G146:G150)</f>
        <v>14900.73</v>
      </c>
      <c r="H145" s="8">
        <f t="shared" si="43"/>
        <v>11187.529999999999</v>
      </c>
      <c r="I145" s="9">
        <f t="shared" si="43"/>
        <v>3713.2</v>
      </c>
      <c r="J145" s="8">
        <f t="shared" si="43"/>
        <v>0</v>
      </c>
      <c r="K145" s="8">
        <f t="shared" si="43"/>
        <v>0</v>
      </c>
      <c r="L145" s="8">
        <f t="shared" si="37"/>
        <v>99.67783561187487</v>
      </c>
    </row>
    <row r="146" spans="1:12" ht="36" customHeight="1">
      <c r="A146" s="30" t="s">
        <v>72</v>
      </c>
      <c r="B146" s="2">
        <f>SUM(C146:F146)</f>
        <v>6105.389999999999</v>
      </c>
      <c r="C146" s="2">
        <v>4355.69</v>
      </c>
      <c r="D146" s="2">
        <v>1749.7</v>
      </c>
      <c r="E146" s="2">
        <v>0</v>
      </c>
      <c r="F146" s="2">
        <v>0</v>
      </c>
      <c r="G146" s="2">
        <f>SUM(H146:K146)</f>
        <v>6103.813999999999</v>
      </c>
      <c r="H146" s="2">
        <v>4354.114</v>
      </c>
      <c r="I146" s="2">
        <v>1749.7</v>
      </c>
      <c r="J146" s="2">
        <v>0</v>
      </c>
      <c r="K146" s="2">
        <v>0</v>
      </c>
      <c r="L146" s="2">
        <f t="shared" si="37"/>
        <v>99.97418674318922</v>
      </c>
    </row>
    <row r="147" spans="1:12" ht="60">
      <c r="A147" s="30" t="s">
        <v>68</v>
      </c>
      <c r="B147" s="2">
        <f>SUM(C147:F147)</f>
        <v>760</v>
      </c>
      <c r="C147" s="2">
        <v>760</v>
      </c>
      <c r="D147" s="2">
        <v>0</v>
      </c>
      <c r="E147" s="2">
        <v>0</v>
      </c>
      <c r="F147" s="2">
        <v>0</v>
      </c>
      <c r="G147" s="2">
        <f>SUM(H147:K147)</f>
        <v>742.146</v>
      </c>
      <c r="H147" s="2">
        <v>742.146</v>
      </c>
      <c r="I147" s="2">
        <v>0</v>
      </c>
      <c r="J147" s="2">
        <v>0</v>
      </c>
      <c r="K147" s="2">
        <v>0</v>
      </c>
      <c r="L147" s="2">
        <f t="shared" si="37"/>
        <v>97.65078947368421</v>
      </c>
    </row>
    <row r="148" spans="1:12" ht="30">
      <c r="A148" s="30" t="s">
        <v>69</v>
      </c>
      <c r="B148" s="2">
        <f>SUM(C148:F148)</f>
        <v>3950</v>
      </c>
      <c r="C148" s="2">
        <v>3950</v>
      </c>
      <c r="D148" s="2">
        <v>0</v>
      </c>
      <c r="E148" s="2">
        <v>0</v>
      </c>
      <c r="F148" s="2">
        <v>0</v>
      </c>
      <c r="G148" s="2">
        <f>SUM(H148:K148)</f>
        <v>3928.114</v>
      </c>
      <c r="H148" s="2">
        <v>3928.114</v>
      </c>
      <c r="I148" s="2">
        <v>0</v>
      </c>
      <c r="J148" s="2">
        <v>0</v>
      </c>
      <c r="K148" s="2">
        <v>0</v>
      </c>
      <c r="L148" s="2">
        <f t="shared" si="37"/>
        <v>99.44592405063291</v>
      </c>
    </row>
    <row r="149" spans="1:12" ht="45">
      <c r="A149" s="30" t="s">
        <v>73</v>
      </c>
      <c r="B149" s="2">
        <f>SUM(C149:F149)</f>
        <v>3063.5</v>
      </c>
      <c r="C149" s="2">
        <v>1100</v>
      </c>
      <c r="D149" s="2">
        <v>1963.5</v>
      </c>
      <c r="E149" s="2">
        <v>0</v>
      </c>
      <c r="F149" s="2">
        <v>0</v>
      </c>
      <c r="G149" s="2">
        <f>SUM(H149:K149)</f>
        <v>3058.5</v>
      </c>
      <c r="H149" s="2">
        <v>1095</v>
      </c>
      <c r="I149" s="2">
        <v>1963.5</v>
      </c>
      <c r="J149" s="2">
        <v>0</v>
      </c>
      <c r="K149" s="2">
        <v>0</v>
      </c>
      <c r="L149" s="2">
        <f t="shared" si="37"/>
        <v>99.83678798759588</v>
      </c>
    </row>
    <row r="150" spans="1:12" ht="15" thickBot="1">
      <c r="A150" s="31" t="s">
        <v>70</v>
      </c>
      <c r="B150" s="11">
        <f>SUM(C150:F150)</f>
        <v>1070</v>
      </c>
      <c r="C150" s="11">
        <v>1070</v>
      </c>
      <c r="D150" s="11">
        <v>0</v>
      </c>
      <c r="E150" s="11">
        <v>0</v>
      </c>
      <c r="F150" s="11">
        <v>0</v>
      </c>
      <c r="G150" s="11">
        <f>SUM(H150:K150)</f>
        <v>1068.156</v>
      </c>
      <c r="H150" s="11">
        <v>1068.156</v>
      </c>
      <c r="I150" s="11">
        <v>0</v>
      </c>
      <c r="J150" s="11">
        <v>0</v>
      </c>
      <c r="K150" s="11">
        <v>0</v>
      </c>
      <c r="L150" s="2">
        <f t="shared" si="37"/>
        <v>99.82766355140187</v>
      </c>
    </row>
    <row r="151" spans="1:12" ht="15">
      <c r="A151" s="19" t="s">
        <v>13</v>
      </c>
      <c r="B151" s="17">
        <f aca="true" t="shared" si="44" ref="B151:K151">B6+B54+B102</f>
        <v>14397274.19</v>
      </c>
      <c r="C151" s="18">
        <f t="shared" si="44"/>
        <v>4312780.12</v>
      </c>
      <c r="D151" s="18">
        <f t="shared" si="44"/>
        <v>9591938.53</v>
      </c>
      <c r="E151" s="18">
        <f t="shared" si="44"/>
        <v>376921.98</v>
      </c>
      <c r="F151" s="18">
        <f t="shared" si="44"/>
        <v>115633.5</v>
      </c>
      <c r="G151" s="19">
        <f t="shared" si="44"/>
        <v>14110406.609000001</v>
      </c>
      <c r="H151" s="18">
        <f t="shared" si="44"/>
        <v>4275659.955999999</v>
      </c>
      <c r="I151" s="18">
        <f t="shared" si="44"/>
        <v>9394257.093</v>
      </c>
      <c r="J151" s="18">
        <f t="shared" si="44"/>
        <v>326486.86000000004</v>
      </c>
      <c r="K151" s="18">
        <f t="shared" si="44"/>
        <v>114002.7</v>
      </c>
      <c r="L151" s="32">
        <f t="shared" si="37"/>
        <v>98.00748685331526</v>
      </c>
    </row>
  </sheetData>
  <sheetProtection/>
  <mergeCells count="12">
    <mergeCell ref="A53:L53"/>
    <mergeCell ref="A101:L101"/>
    <mergeCell ref="A1:L1"/>
    <mergeCell ref="B3:F3"/>
    <mergeCell ref="A3:A5"/>
    <mergeCell ref="G3:K3"/>
    <mergeCell ref="G4:G5"/>
    <mergeCell ref="L3:L5"/>
    <mergeCell ref="B4:B5"/>
    <mergeCell ref="A2:L2"/>
    <mergeCell ref="C4:F4"/>
    <mergeCell ref="H4:K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5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0" zoomScaleNormal="70" zoomScalePageLayoutView="0" workbookViewId="0" topLeftCell="A1">
      <selection activeCell="H6" sqref="H6"/>
    </sheetView>
  </sheetViews>
  <sheetFormatPr defaultColWidth="9.140625" defaultRowHeight="12.75" outlineLevelRow="1"/>
  <cols>
    <col min="1" max="1" width="55.28125" style="34" customWidth="1"/>
    <col min="2" max="2" width="12.421875" style="34" customWidth="1"/>
    <col min="3" max="3" width="13.57421875" style="34" customWidth="1"/>
    <col min="4" max="4" width="11.28125" style="35" customWidth="1"/>
    <col min="5" max="5" width="13.28125" style="20" customWidth="1"/>
    <col min="6" max="6" width="14.421875" style="20" customWidth="1"/>
    <col min="7" max="7" width="12.140625" style="20" customWidth="1"/>
    <col min="8" max="8" width="13.28125" style="20" customWidth="1"/>
    <col min="9" max="9" width="12.7109375" style="20" customWidth="1"/>
    <col min="10" max="10" width="9.140625" style="20" customWidth="1"/>
    <col min="11" max="11" width="6.140625" style="20" customWidth="1"/>
    <col min="12" max="12" width="16.7109375" style="20" customWidth="1"/>
    <col min="13" max="13" width="15.8515625" style="20" customWidth="1"/>
    <col min="14" max="14" width="9.140625" style="20" customWidth="1"/>
    <col min="15" max="15" width="3.7109375" style="20" customWidth="1"/>
    <col min="16" max="16384" width="9.140625" style="20" customWidth="1"/>
  </cols>
  <sheetData>
    <row r="1" spans="1:11" ht="29.25" customHeight="1">
      <c r="A1" s="41" t="s">
        <v>84</v>
      </c>
      <c r="B1" s="41"/>
      <c r="C1" s="41"/>
      <c r="D1" s="41"/>
      <c r="E1" s="67"/>
      <c r="F1" s="67"/>
      <c r="G1" s="67"/>
      <c r="H1" s="67"/>
      <c r="I1" s="67"/>
      <c r="J1" s="67"/>
      <c r="K1" s="67"/>
    </row>
    <row r="2" spans="1:15" ht="25.5" customHeight="1">
      <c r="A2" s="68" t="s">
        <v>14</v>
      </c>
      <c r="B2" s="62" t="s">
        <v>8</v>
      </c>
      <c r="C2" s="63"/>
      <c r="D2" s="63"/>
      <c r="E2" s="62" t="s">
        <v>11</v>
      </c>
      <c r="F2" s="63"/>
      <c r="G2" s="63"/>
      <c r="H2" s="64" t="s">
        <v>12</v>
      </c>
      <c r="I2" s="65"/>
      <c r="J2" s="65"/>
      <c r="K2" s="66"/>
      <c r="L2" s="64" t="s">
        <v>17</v>
      </c>
      <c r="M2" s="65"/>
      <c r="N2" s="65"/>
      <c r="O2" s="66"/>
    </row>
    <row r="3" spans="1:15" ht="57" customHeight="1">
      <c r="A3" s="69"/>
      <c r="B3" s="21" t="s">
        <v>20</v>
      </c>
      <c r="C3" s="22" t="s">
        <v>10</v>
      </c>
      <c r="D3" s="46" t="s">
        <v>5</v>
      </c>
      <c r="E3" s="21" t="s">
        <v>21</v>
      </c>
      <c r="F3" s="22" t="s">
        <v>15</v>
      </c>
      <c r="G3" s="46" t="s">
        <v>5</v>
      </c>
      <c r="H3" s="21" t="s">
        <v>22</v>
      </c>
      <c r="I3" s="21" t="s">
        <v>16</v>
      </c>
      <c r="J3" s="78" t="s">
        <v>5</v>
      </c>
      <c r="K3" s="79"/>
      <c r="L3" s="21" t="s">
        <v>18</v>
      </c>
      <c r="M3" s="21" t="s">
        <v>19</v>
      </c>
      <c r="N3" s="78" t="s">
        <v>5</v>
      </c>
      <c r="O3" s="79"/>
    </row>
    <row r="4" spans="1:15" ht="19.5" customHeight="1">
      <c r="A4" s="69"/>
      <c r="B4" s="46" t="s">
        <v>1</v>
      </c>
      <c r="C4" s="46" t="s">
        <v>1</v>
      </c>
      <c r="D4" s="46"/>
      <c r="E4" s="46" t="s">
        <v>1</v>
      </c>
      <c r="F4" s="46" t="s">
        <v>1</v>
      </c>
      <c r="G4" s="46"/>
      <c r="H4" s="46" t="s">
        <v>1</v>
      </c>
      <c r="I4" s="46" t="s">
        <v>1</v>
      </c>
      <c r="J4" s="80"/>
      <c r="K4" s="81"/>
      <c r="L4" s="46" t="s">
        <v>1</v>
      </c>
      <c r="M4" s="46" t="s">
        <v>1</v>
      </c>
      <c r="N4" s="80"/>
      <c r="O4" s="81"/>
    </row>
    <row r="5" spans="1:15" ht="13.5" customHeight="1">
      <c r="A5" s="70"/>
      <c r="B5" s="46"/>
      <c r="C5" s="46"/>
      <c r="D5" s="46"/>
      <c r="E5" s="46"/>
      <c r="F5" s="46"/>
      <c r="G5" s="46"/>
      <c r="H5" s="46"/>
      <c r="I5" s="46"/>
      <c r="J5" s="82"/>
      <c r="K5" s="83"/>
      <c r="L5" s="46"/>
      <c r="M5" s="46"/>
      <c r="N5" s="82"/>
      <c r="O5" s="83"/>
    </row>
    <row r="6" spans="1:15" ht="30.75">
      <c r="A6" s="36" t="s">
        <v>0</v>
      </c>
      <c r="B6" s="6">
        <f>B7+B13+B16+B20+B25+B30+B34+B37+B40+B46+B49</f>
        <v>4729226.3</v>
      </c>
      <c r="C6" s="6">
        <f>C7+C13+C16+C20+C25+C30+C34+C37+C40+C46+C49</f>
        <v>4642459.5</v>
      </c>
      <c r="D6" s="6">
        <f>C6/B6*100</f>
        <v>98.16530665914634</v>
      </c>
      <c r="E6" s="6">
        <f>E7+E13+E16+E20+E25+E30+E34+E37+E40+E46+E49</f>
        <v>4585544.799999999</v>
      </c>
      <c r="F6" s="6">
        <f>F7+F13+F16+F20+F25+F30+F34+F37+F40+F46+F49</f>
        <v>4431185.3</v>
      </c>
      <c r="G6" s="6">
        <f>F6/E6*100</f>
        <v>96.63378057063146</v>
      </c>
      <c r="H6" s="6">
        <f>H7+H13+H16+H20+H25+H30+H34+H37+H40+H46+H49</f>
        <v>5082503.000000001</v>
      </c>
      <c r="I6" s="6">
        <f>I7+I13+I16+I20+I25+I30+I34+I37+I40+I46+I49</f>
        <v>5036761.6</v>
      </c>
      <c r="J6" s="76">
        <f aca="true" t="shared" si="0" ref="J6:J18">I6/H6*100</f>
        <v>99.10002217411379</v>
      </c>
      <c r="K6" s="77"/>
      <c r="L6" s="6">
        <f>L7+L13+L16+L20+L25+L30+L34+L37+L40+L46+L49</f>
        <v>14397274.099999998</v>
      </c>
      <c r="M6" s="4">
        <f>M7+M13+M16+M20+M25+M30+M34+M37+M40+M46+M49</f>
        <v>14110406.399999999</v>
      </c>
      <c r="N6" s="76">
        <f>M6/L6*100</f>
        <v>98.00748601431434</v>
      </c>
      <c r="O6" s="77"/>
    </row>
    <row r="7" spans="1:15" ht="30">
      <c r="A7" s="29" t="s">
        <v>74</v>
      </c>
      <c r="B7" s="3">
        <f>SUM(B8:B12)</f>
        <v>2759237.8000000003</v>
      </c>
      <c r="C7" s="3">
        <f>SUM(C8:C12)</f>
        <v>2758522.9000000004</v>
      </c>
      <c r="D7" s="1">
        <f aca="true" t="shared" si="1" ref="D7:D19">C7/B7*100</f>
        <v>99.97409067098168</v>
      </c>
      <c r="E7" s="3">
        <f>SUM(E8:E12)</f>
        <v>3271240.1999999997</v>
      </c>
      <c r="F7" s="3">
        <f>SUM(F8:F12)</f>
        <v>3144263.7</v>
      </c>
      <c r="G7" s="1">
        <f aca="true" t="shared" si="2" ref="G7:G29">F7/E7*100</f>
        <v>96.11839876509222</v>
      </c>
      <c r="H7" s="8">
        <f>SUM(H8:H12)</f>
        <v>3573268.2</v>
      </c>
      <c r="I7" s="8">
        <f>SUM(I8:I12)</f>
        <v>3568223.1999999997</v>
      </c>
      <c r="J7" s="73">
        <f t="shared" si="0"/>
        <v>99.85881272500059</v>
      </c>
      <c r="K7" s="74"/>
      <c r="L7" s="3">
        <f aca="true" t="shared" si="3" ref="L7:L54">B7+E7+H7</f>
        <v>9603746.2</v>
      </c>
      <c r="M7" s="3">
        <f aca="true" t="shared" si="4" ref="M7:M54">C7+F7+I7</f>
        <v>9471009.8</v>
      </c>
      <c r="N7" s="73">
        <f aca="true" t="shared" si="5" ref="N7:N29">M7/L7*100</f>
        <v>98.61786851468443</v>
      </c>
      <c r="O7" s="74"/>
    </row>
    <row r="8" spans="1:15" ht="16.5" customHeight="1">
      <c r="A8" s="30" t="s">
        <v>25</v>
      </c>
      <c r="B8" s="2">
        <v>1227925.5</v>
      </c>
      <c r="C8" s="2">
        <v>1227525.5</v>
      </c>
      <c r="D8" s="2">
        <f>C8/B8*100</f>
        <v>99.96742473382953</v>
      </c>
      <c r="E8" s="2">
        <v>1460940.5</v>
      </c>
      <c r="F8" s="2">
        <v>1454482.8</v>
      </c>
      <c r="G8" s="2">
        <f>F8/E8*100</f>
        <v>99.55797652265784</v>
      </c>
      <c r="H8" s="2">
        <v>1587782.2</v>
      </c>
      <c r="I8" s="2">
        <v>1585594.7</v>
      </c>
      <c r="J8" s="55">
        <f t="shared" si="0"/>
        <v>99.86222921506489</v>
      </c>
      <c r="K8" s="75"/>
      <c r="L8" s="2">
        <f t="shared" si="3"/>
        <v>4276648.2</v>
      </c>
      <c r="M8" s="2">
        <f t="shared" si="4"/>
        <v>4267603</v>
      </c>
      <c r="N8" s="55">
        <f t="shared" si="5"/>
        <v>99.78849791759818</v>
      </c>
      <c r="O8" s="75"/>
    </row>
    <row r="9" spans="1:15" ht="36.75" customHeight="1">
      <c r="A9" s="30" t="s">
        <v>26</v>
      </c>
      <c r="B9" s="2">
        <v>1262734.7</v>
      </c>
      <c r="C9" s="2">
        <v>1262465.1</v>
      </c>
      <c r="D9" s="2">
        <f>C9/B9*100</f>
        <v>99.97864951363103</v>
      </c>
      <c r="E9" s="2">
        <v>1526842.9</v>
      </c>
      <c r="F9" s="2">
        <v>1406324.1</v>
      </c>
      <c r="G9" s="2">
        <f>F9/E9*100</f>
        <v>92.1066666387223</v>
      </c>
      <c r="H9" s="2">
        <v>1627902</v>
      </c>
      <c r="I9" s="2">
        <v>1627408.1</v>
      </c>
      <c r="J9" s="55">
        <f t="shared" si="0"/>
        <v>99.96966033581874</v>
      </c>
      <c r="K9" s="75"/>
      <c r="L9" s="2">
        <f t="shared" si="3"/>
        <v>4417479.6</v>
      </c>
      <c r="M9" s="2">
        <f t="shared" si="4"/>
        <v>4296197.300000001</v>
      </c>
      <c r="N9" s="55">
        <f t="shared" si="5"/>
        <v>97.2544909998</v>
      </c>
      <c r="O9" s="75"/>
    </row>
    <row r="10" spans="1:15" ht="20.25" customHeight="1">
      <c r="A10" s="30" t="s">
        <v>27</v>
      </c>
      <c r="B10" s="2">
        <v>201074</v>
      </c>
      <c r="C10" s="2">
        <v>201074</v>
      </c>
      <c r="D10" s="2">
        <f>C10/B10*100</f>
        <v>100</v>
      </c>
      <c r="E10" s="2">
        <v>210785.4</v>
      </c>
      <c r="F10" s="2">
        <v>210785.4</v>
      </c>
      <c r="G10" s="2">
        <f>F10/E10*100</f>
        <v>100</v>
      </c>
      <c r="H10" s="2">
        <v>276159.5</v>
      </c>
      <c r="I10" s="2">
        <v>273795.9</v>
      </c>
      <c r="J10" s="55">
        <f t="shared" si="0"/>
        <v>99.14411780148792</v>
      </c>
      <c r="K10" s="75"/>
      <c r="L10" s="2">
        <f t="shared" si="3"/>
        <v>688018.9</v>
      </c>
      <c r="M10" s="2">
        <f t="shared" si="4"/>
        <v>685655.3</v>
      </c>
      <c r="N10" s="55">
        <f t="shared" si="5"/>
        <v>99.65646292565509</v>
      </c>
      <c r="O10" s="75"/>
    </row>
    <row r="11" spans="1:15" ht="24" customHeight="1" outlineLevel="1">
      <c r="A11" s="30" t="s">
        <v>28</v>
      </c>
      <c r="B11" s="13">
        <v>1085.6</v>
      </c>
      <c r="C11" s="13">
        <v>1085.6</v>
      </c>
      <c r="D11" s="13">
        <f t="shared" si="1"/>
        <v>100</v>
      </c>
      <c r="E11" s="2">
        <v>1694.1</v>
      </c>
      <c r="F11" s="13">
        <v>1694.1</v>
      </c>
      <c r="G11" s="2">
        <f>F11/E11*100</f>
        <v>100</v>
      </c>
      <c r="H11" s="2">
        <v>1811.7</v>
      </c>
      <c r="I11" s="2">
        <v>1811.7</v>
      </c>
      <c r="J11" s="55">
        <f t="shared" si="0"/>
        <v>100</v>
      </c>
      <c r="K11" s="75"/>
      <c r="L11" s="2">
        <f t="shared" si="3"/>
        <v>4591.4</v>
      </c>
      <c r="M11" s="2">
        <f t="shared" si="4"/>
        <v>4591.4</v>
      </c>
      <c r="N11" s="71">
        <f t="shared" si="5"/>
        <v>100</v>
      </c>
      <c r="O11" s="72"/>
    </row>
    <row r="12" spans="1:15" ht="45" customHeight="1" outlineLevel="1">
      <c r="A12" s="30" t="s">
        <v>75</v>
      </c>
      <c r="B12" s="2">
        <v>66418</v>
      </c>
      <c r="C12" s="2">
        <v>66372.7</v>
      </c>
      <c r="D12" s="2">
        <f t="shared" si="1"/>
        <v>99.93179559757897</v>
      </c>
      <c r="E12" s="2">
        <v>70977.3</v>
      </c>
      <c r="F12" s="2">
        <v>70977.3</v>
      </c>
      <c r="G12" s="2">
        <f>F12/E12*100</f>
        <v>100</v>
      </c>
      <c r="H12" s="2">
        <v>79612.8</v>
      </c>
      <c r="I12" s="2">
        <v>79612.8</v>
      </c>
      <c r="J12" s="55">
        <f t="shared" si="0"/>
        <v>100</v>
      </c>
      <c r="K12" s="75"/>
      <c r="L12" s="2">
        <f t="shared" si="3"/>
        <v>217008.09999999998</v>
      </c>
      <c r="M12" s="2">
        <f t="shared" si="4"/>
        <v>216962.8</v>
      </c>
      <c r="N12" s="55">
        <f t="shared" si="5"/>
        <v>99.97912520316062</v>
      </c>
      <c r="O12" s="75"/>
    </row>
    <row r="13" spans="1:15" ht="45" outlineLevel="1">
      <c r="A13" s="29" t="s">
        <v>34</v>
      </c>
      <c r="B13" s="9">
        <f>SUM(B14:B15)</f>
        <v>1242968.9</v>
      </c>
      <c r="C13" s="9">
        <f>SUM(C14:C15)</f>
        <v>1193302.4</v>
      </c>
      <c r="D13" s="9">
        <f>C13/B13*100</f>
        <v>96.0042041277139</v>
      </c>
      <c r="E13" s="9">
        <f>E14+E15</f>
        <v>436751.9</v>
      </c>
      <c r="F13" s="9">
        <f>SUM(F14:F15)</f>
        <v>434374.5</v>
      </c>
      <c r="G13" s="9">
        <f t="shared" si="2"/>
        <v>99.45566350140663</v>
      </c>
      <c r="H13" s="8">
        <f>SUM(H14:H15)</f>
        <v>450431.9</v>
      </c>
      <c r="I13" s="8">
        <f>SUM(I14:I15)</f>
        <v>445352.30000000005</v>
      </c>
      <c r="J13" s="57">
        <f t="shared" si="0"/>
        <v>98.87228235833209</v>
      </c>
      <c r="K13" s="60"/>
      <c r="L13" s="15">
        <f t="shared" si="3"/>
        <v>2130152.6999999997</v>
      </c>
      <c r="M13" s="15">
        <f t="shared" si="4"/>
        <v>2073029.2</v>
      </c>
      <c r="N13" s="57">
        <f t="shared" si="5"/>
        <v>97.31833778864775</v>
      </c>
      <c r="O13" s="60"/>
    </row>
    <row r="14" spans="1:15" s="37" customFormat="1" ht="39.75" customHeight="1">
      <c r="A14" s="30" t="s">
        <v>35</v>
      </c>
      <c r="B14" s="2">
        <v>885987.8</v>
      </c>
      <c r="C14" s="2">
        <v>836718.8</v>
      </c>
      <c r="D14" s="2">
        <f>C14/B14*100</f>
        <v>94.43908821317855</v>
      </c>
      <c r="E14" s="2">
        <v>357161.9</v>
      </c>
      <c r="F14" s="2">
        <v>355454.4</v>
      </c>
      <c r="G14" s="2">
        <f t="shared" si="2"/>
        <v>99.52192549093283</v>
      </c>
      <c r="H14" s="2">
        <v>360356.3</v>
      </c>
      <c r="I14" s="2">
        <v>358092.7</v>
      </c>
      <c r="J14" s="55">
        <f t="shared" si="0"/>
        <v>99.3718439222514</v>
      </c>
      <c r="K14" s="75"/>
      <c r="L14" s="16">
        <f t="shared" si="3"/>
        <v>1603506.0000000002</v>
      </c>
      <c r="M14" s="16">
        <f t="shared" si="4"/>
        <v>1550265.9000000001</v>
      </c>
      <c r="N14" s="55">
        <f t="shared" si="5"/>
        <v>96.67976920572794</v>
      </c>
      <c r="O14" s="75"/>
    </row>
    <row r="15" spans="1:15" ht="24.75" customHeight="1">
      <c r="A15" s="30" t="s">
        <v>36</v>
      </c>
      <c r="B15" s="13">
        <v>356981.1</v>
      </c>
      <c r="C15" s="13">
        <v>356583.6</v>
      </c>
      <c r="D15" s="13">
        <f t="shared" si="1"/>
        <v>99.88864956716196</v>
      </c>
      <c r="E15" s="13">
        <v>79590</v>
      </c>
      <c r="F15" s="13">
        <v>78920.1</v>
      </c>
      <c r="G15" s="13">
        <f t="shared" si="2"/>
        <v>99.15831134564644</v>
      </c>
      <c r="H15" s="2">
        <v>90075.6</v>
      </c>
      <c r="I15" s="2">
        <v>87259.6</v>
      </c>
      <c r="J15" s="55">
        <f t="shared" si="0"/>
        <v>96.87373717188673</v>
      </c>
      <c r="K15" s="75"/>
      <c r="L15" s="16">
        <f t="shared" si="3"/>
        <v>526646.7</v>
      </c>
      <c r="M15" s="16">
        <f t="shared" si="4"/>
        <v>522763.29999999993</v>
      </c>
      <c r="N15" s="71">
        <f t="shared" si="5"/>
        <v>99.26261761442727</v>
      </c>
      <c r="O15" s="72"/>
    </row>
    <row r="16" spans="1:15" ht="45" outlineLevel="1">
      <c r="A16" s="29" t="s">
        <v>37</v>
      </c>
      <c r="B16" s="9">
        <f>SUM(B17:B19)</f>
        <v>8500</v>
      </c>
      <c r="C16" s="9">
        <f>SUM(C17:C19)</f>
        <v>8445.8</v>
      </c>
      <c r="D16" s="9">
        <f>C16/B16*100</f>
        <v>99.36235294117645</v>
      </c>
      <c r="E16" s="9">
        <f>E17+E18+E19</f>
        <v>9905</v>
      </c>
      <c r="F16" s="9">
        <f>F17+F18+F19</f>
        <v>9679.3</v>
      </c>
      <c r="G16" s="9">
        <f t="shared" si="2"/>
        <v>97.7213528520949</v>
      </c>
      <c r="H16" s="8">
        <f>SUM(H17:H19)</f>
        <v>16206.900000000001</v>
      </c>
      <c r="I16" s="8">
        <f>SUM(I17:I19)</f>
        <v>14258.699999999999</v>
      </c>
      <c r="J16" s="57">
        <f t="shared" si="0"/>
        <v>87.97919404697998</v>
      </c>
      <c r="K16" s="60"/>
      <c r="L16" s="15">
        <f t="shared" si="3"/>
        <v>34611.9</v>
      </c>
      <c r="M16" s="15">
        <f t="shared" si="4"/>
        <v>32383.799999999996</v>
      </c>
      <c r="N16" s="57">
        <f t="shared" si="5"/>
        <v>93.56261863694277</v>
      </c>
      <c r="O16" s="60"/>
    </row>
    <row r="17" spans="1:15" ht="15" outlineLevel="1">
      <c r="A17" s="30" t="s">
        <v>2</v>
      </c>
      <c r="B17" s="2">
        <v>3390</v>
      </c>
      <c r="C17" s="2">
        <v>3388.1</v>
      </c>
      <c r="D17" s="2">
        <f>C17/B17*100</f>
        <v>99.94395280235989</v>
      </c>
      <c r="E17" s="2">
        <v>4505</v>
      </c>
      <c r="F17" s="2">
        <v>4501.8</v>
      </c>
      <c r="G17" s="2">
        <f t="shared" si="2"/>
        <v>99.92896781354051</v>
      </c>
      <c r="H17" s="2">
        <v>5604.2</v>
      </c>
      <c r="I17" s="2">
        <v>5101.9</v>
      </c>
      <c r="J17" s="55">
        <f t="shared" si="0"/>
        <v>91.03707933335711</v>
      </c>
      <c r="K17" s="75"/>
      <c r="L17" s="16">
        <f t="shared" si="3"/>
        <v>13499.2</v>
      </c>
      <c r="M17" s="16">
        <f t="shared" si="4"/>
        <v>12991.8</v>
      </c>
      <c r="N17" s="55">
        <f t="shared" si="5"/>
        <v>96.24125874125873</v>
      </c>
      <c r="O17" s="75"/>
    </row>
    <row r="18" spans="1:15" ht="30" outlineLevel="1">
      <c r="A18" s="30" t="s">
        <v>38</v>
      </c>
      <c r="B18" s="13">
        <v>4110</v>
      </c>
      <c r="C18" s="13">
        <v>4057.7</v>
      </c>
      <c r="D18" s="13">
        <f t="shared" si="1"/>
        <v>98.72749391727493</v>
      </c>
      <c r="E18" s="13">
        <v>4835</v>
      </c>
      <c r="F18" s="13">
        <v>4612.5</v>
      </c>
      <c r="G18" s="13">
        <f t="shared" si="2"/>
        <v>95.39813857290589</v>
      </c>
      <c r="H18" s="2">
        <v>10002.7</v>
      </c>
      <c r="I18" s="2">
        <v>8556.8</v>
      </c>
      <c r="J18" s="71">
        <f t="shared" si="0"/>
        <v>85.5449028762234</v>
      </c>
      <c r="K18" s="72"/>
      <c r="L18" s="16">
        <f t="shared" si="3"/>
        <v>18947.7</v>
      </c>
      <c r="M18" s="16">
        <f t="shared" si="4"/>
        <v>17227</v>
      </c>
      <c r="N18" s="71">
        <f t="shared" si="5"/>
        <v>90.9186867007605</v>
      </c>
      <c r="O18" s="72"/>
    </row>
    <row r="19" spans="1:15" ht="45" outlineLevel="1">
      <c r="A19" s="30" t="s">
        <v>76</v>
      </c>
      <c r="B19" s="2">
        <v>1000</v>
      </c>
      <c r="C19" s="2">
        <v>1000</v>
      </c>
      <c r="D19" s="13">
        <f t="shared" si="1"/>
        <v>100</v>
      </c>
      <c r="E19" s="2">
        <v>565</v>
      </c>
      <c r="F19" s="2">
        <v>565</v>
      </c>
      <c r="G19" s="2">
        <f t="shared" si="2"/>
        <v>100</v>
      </c>
      <c r="H19" s="2">
        <v>600</v>
      </c>
      <c r="I19" s="2">
        <v>600</v>
      </c>
      <c r="J19" s="55">
        <f aca="true" t="shared" si="6" ref="J19:J24">I19/H19*100</f>
        <v>100</v>
      </c>
      <c r="K19" s="61"/>
      <c r="L19" s="16">
        <f t="shared" si="3"/>
        <v>2165</v>
      </c>
      <c r="M19" s="16">
        <f t="shared" si="4"/>
        <v>2165</v>
      </c>
      <c r="N19" s="55">
        <f t="shared" si="5"/>
        <v>100</v>
      </c>
      <c r="O19" s="75"/>
    </row>
    <row r="20" spans="1:15" ht="30" outlineLevel="1">
      <c r="A20" s="29" t="s">
        <v>40</v>
      </c>
      <c r="B20" s="9">
        <f>SUM(B21:B24)</f>
        <v>186726.7</v>
      </c>
      <c r="C20" s="9">
        <f>SUM(C21:C24)</f>
        <v>186492.19999999998</v>
      </c>
      <c r="D20" s="9">
        <f aca="true" t="shared" si="7" ref="D20:D27">C20/B20*100</f>
        <v>99.87441538890795</v>
      </c>
      <c r="E20" s="9">
        <f>E21+E22+E23+E24</f>
        <v>214852</v>
      </c>
      <c r="F20" s="9">
        <f>F21+F22+F23+F24</f>
        <v>214753.2</v>
      </c>
      <c r="G20" s="9">
        <f t="shared" si="2"/>
        <v>99.9540148567386</v>
      </c>
      <c r="H20" s="8">
        <f>SUM(H21:H24)</f>
        <v>275270.7</v>
      </c>
      <c r="I20" s="8">
        <f>SUM(I21:I24)</f>
        <v>275268.7</v>
      </c>
      <c r="J20" s="57">
        <f t="shared" si="6"/>
        <v>99.99927344246954</v>
      </c>
      <c r="K20" s="60"/>
      <c r="L20" s="15">
        <f t="shared" si="3"/>
        <v>676849.4</v>
      </c>
      <c r="M20" s="15">
        <f t="shared" si="4"/>
        <v>676514.1000000001</v>
      </c>
      <c r="N20" s="57">
        <f t="shared" si="5"/>
        <v>99.9504616536559</v>
      </c>
      <c r="O20" s="60"/>
    </row>
    <row r="21" spans="1:15" ht="30" outlineLevel="1">
      <c r="A21" s="30" t="s">
        <v>77</v>
      </c>
      <c r="B21" s="2">
        <v>4626</v>
      </c>
      <c r="C21" s="2">
        <v>4587.4</v>
      </c>
      <c r="D21" s="2">
        <f t="shared" si="7"/>
        <v>99.16558581928231</v>
      </c>
      <c r="E21" s="2">
        <v>8692.4</v>
      </c>
      <c r="F21" s="2">
        <v>8593.6</v>
      </c>
      <c r="G21" s="2">
        <f t="shared" si="2"/>
        <v>98.86337490221344</v>
      </c>
      <c r="H21" s="2">
        <v>11113</v>
      </c>
      <c r="I21" s="2">
        <v>11113</v>
      </c>
      <c r="J21" s="55">
        <f t="shared" si="6"/>
        <v>100</v>
      </c>
      <c r="K21" s="61"/>
      <c r="L21" s="16">
        <f t="shared" si="3"/>
        <v>24431.4</v>
      </c>
      <c r="M21" s="16">
        <f t="shared" si="4"/>
        <v>24294</v>
      </c>
      <c r="N21" s="55">
        <f t="shared" si="5"/>
        <v>99.43760897860949</v>
      </c>
      <c r="O21" s="75"/>
    </row>
    <row r="22" spans="1:15" ht="30">
      <c r="A22" s="30" t="s">
        <v>41</v>
      </c>
      <c r="B22" s="2">
        <v>152956</v>
      </c>
      <c r="C22" s="2">
        <v>152956</v>
      </c>
      <c r="D22" s="2">
        <f t="shared" si="7"/>
        <v>100</v>
      </c>
      <c r="E22" s="2">
        <v>175395.4</v>
      </c>
      <c r="F22" s="2">
        <v>175395.4</v>
      </c>
      <c r="G22" s="2">
        <f t="shared" si="2"/>
        <v>100</v>
      </c>
      <c r="H22" s="2">
        <v>226466</v>
      </c>
      <c r="I22" s="2">
        <v>226466</v>
      </c>
      <c r="J22" s="55">
        <f t="shared" si="6"/>
        <v>100</v>
      </c>
      <c r="K22" s="61"/>
      <c r="L22" s="16">
        <f t="shared" si="3"/>
        <v>554817.4</v>
      </c>
      <c r="M22" s="16">
        <f t="shared" si="4"/>
        <v>554817.4</v>
      </c>
      <c r="N22" s="55">
        <f t="shared" si="5"/>
        <v>100</v>
      </c>
      <c r="O22" s="75"/>
    </row>
    <row r="23" spans="1:15" ht="30" outlineLevel="1">
      <c r="A23" s="30" t="s">
        <v>78</v>
      </c>
      <c r="B23" s="2">
        <v>28304.7</v>
      </c>
      <c r="C23" s="2">
        <v>28247.8</v>
      </c>
      <c r="D23" s="2">
        <f t="shared" si="7"/>
        <v>99.79897331538578</v>
      </c>
      <c r="E23" s="2">
        <v>30114.2</v>
      </c>
      <c r="F23" s="2">
        <v>30114.2</v>
      </c>
      <c r="G23" s="2">
        <f t="shared" si="2"/>
        <v>100</v>
      </c>
      <c r="H23" s="2">
        <v>36240.2</v>
      </c>
      <c r="I23" s="2">
        <v>36238.2</v>
      </c>
      <c r="J23" s="55">
        <f t="shared" si="6"/>
        <v>99.99448126665968</v>
      </c>
      <c r="K23" s="61"/>
      <c r="L23" s="16">
        <f t="shared" si="3"/>
        <v>94659.1</v>
      </c>
      <c r="M23" s="16">
        <f t="shared" si="4"/>
        <v>94600.2</v>
      </c>
      <c r="N23" s="55">
        <f t="shared" si="5"/>
        <v>99.93777671666008</v>
      </c>
      <c r="O23" s="75"/>
    </row>
    <row r="24" spans="1:15" ht="30" outlineLevel="1">
      <c r="A24" s="30" t="s">
        <v>43</v>
      </c>
      <c r="B24" s="2">
        <v>840</v>
      </c>
      <c r="C24" s="2">
        <v>701</v>
      </c>
      <c r="D24" s="2">
        <f t="shared" si="7"/>
        <v>83.45238095238095</v>
      </c>
      <c r="E24" s="2">
        <v>650</v>
      </c>
      <c r="F24" s="2">
        <v>650</v>
      </c>
      <c r="G24" s="2">
        <f t="shared" si="2"/>
        <v>100</v>
      </c>
      <c r="H24" s="2">
        <v>1451.5</v>
      </c>
      <c r="I24" s="2">
        <v>1451.5</v>
      </c>
      <c r="J24" s="55">
        <f t="shared" si="6"/>
        <v>100</v>
      </c>
      <c r="K24" s="61"/>
      <c r="L24" s="16">
        <f t="shared" si="3"/>
        <v>2941.5</v>
      </c>
      <c r="M24" s="16">
        <f t="shared" si="4"/>
        <v>2802.5</v>
      </c>
      <c r="N24" s="55">
        <f t="shared" si="5"/>
        <v>95.27451980282169</v>
      </c>
      <c r="O24" s="75"/>
    </row>
    <row r="25" spans="1:15" ht="60">
      <c r="A25" s="29" t="s">
        <v>79</v>
      </c>
      <c r="B25" s="3">
        <f>SUM(B26:B29)</f>
        <v>112549.5</v>
      </c>
      <c r="C25" s="3">
        <f>SUM(C26:C29)</f>
        <v>110030.3</v>
      </c>
      <c r="D25" s="3">
        <f t="shared" si="7"/>
        <v>97.76169596488657</v>
      </c>
      <c r="E25" s="3">
        <f>E26+E27+E28+E29</f>
        <v>118196.7</v>
      </c>
      <c r="F25" s="3">
        <f>F26+F27+F28+F29</f>
        <v>116118.8</v>
      </c>
      <c r="G25" s="3">
        <f t="shared" si="2"/>
        <v>98.24199829606073</v>
      </c>
      <c r="H25" s="8">
        <f>SUM(H26:H29)</f>
        <v>139285.4</v>
      </c>
      <c r="I25" s="8">
        <f>SUM(I26:I29)</f>
        <v>134839.59999999998</v>
      </c>
      <c r="J25" s="73">
        <f aca="true" t="shared" si="8" ref="J25:J37">I25/H25*100</f>
        <v>96.80813638758978</v>
      </c>
      <c r="K25" s="74"/>
      <c r="L25" s="38">
        <f t="shared" si="3"/>
        <v>370031.6</v>
      </c>
      <c r="M25" s="38">
        <f t="shared" si="4"/>
        <v>360988.69999999995</v>
      </c>
      <c r="N25" s="73">
        <f t="shared" si="5"/>
        <v>97.55618168826662</v>
      </c>
      <c r="O25" s="74"/>
    </row>
    <row r="26" spans="1:15" ht="30" outlineLevel="1">
      <c r="A26" s="30" t="s">
        <v>80</v>
      </c>
      <c r="B26" s="2">
        <v>25214</v>
      </c>
      <c r="C26" s="2">
        <v>24324.6</v>
      </c>
      <c r="D26" s="2">
        <f t="shared" si="7"/>
        <v>96.47259459030697</v>
      </c>
      <c r="E26" s="2">
        <v>9568.2</v>
      </c>
      <c r="F26" s="2">
        <v>9568.2</v>
      </c>
      <c r="G26" s="2">
        <f t="shared" si="2"/>
        <v>100</v>
      </c>
      <c r="H26" s="2">
        <v>55909.2</v>
      </c>
      <c r="I26" s="2">
        <v>53750.7</v>
      </c>
      <c r="J26" s="55">
        <f t="shared" si="8"/>
        <v>96.13927582580327</v>
      </c>
      <c r="K26" s="61"/>
      <c r="L26" s="16">
        <f t="shared" si="3"/>
        <v>90691.4</v>
      </c>
      <c r="M26" s="16">
        <f t="shared" si="4"/>
        <v>87643.5</v>
      </c>
      <c r="N26" s="55">
        <f t="shared" si="5"/>
        <v>96.63926237768962</v>
      </c>
      <c r="O26" s="61"/>
    </row>
    <row r="27" spans="1:15" ht="15" outlineLevel="1">
      <c r="A27" s="30" t="s">
        <v>46</v>
      </c>
      <c r="B27" s="2">
        <v>10372.7</v>
      </c>
      <c r="C27" s="2">
        <v>10372.7</v>
      </c>
      <c r="D27" s="2">
        <f t="shared" si="7"/>
        <v>100</v>
      </c>
      <c r="E27" s="2">
        <v>12497.3</v>
      </c>
      <c r="F27" s="2">
        <v>12497.3</v>
      </c>
      <c r="G27" s="2">
        <f t="shared" si="2"/>
        <v>100</v>
      </c>
      <c r="H27" s="2">
        <v>14000</v>
      </c>
      <c r="I27" s="2">
        <v>14000</v>
      </c>
      <c r="J27" s="55">
        <f t="shared" si="8"/>
        <v>100</v>
      </c>
      <c r="K27" s="61"/>
      <c r="L27" s="16">
        <f t="shared" si="3"/>
        <v>36870</v>
      </c>
      <c r="M27" s="16">
        <f t="shared" si="4"/>
        <v>36870</v>
      </c>
      <c r="N27" s="55">
        <f t="shared" si="5"/>
        <v>100</v>
      </c>
      <c r="O27" s="61"/>
    </row>
    <row r="28" spans="1:15" ht="60" outlineLevel="1">
      <c r="A28" s="30" t="s">
        <v>47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 t="s">
        <v>83</v>
      </c>
      <c r="H28" s="2">
        <v>0</v>
      </c>
      <c r="I28" s="2">
        <v>0</v>
      </c>
      <c r="J28" s="55" t="s">
        <v>83</v>
      </c>
      <c r="K28" s="61"/>
      <c r="L28" s="16">
        <f t="shared" si="3"/>
        <v>0</v>
      </c>
      <c r="M28" s="16">
        <f t="shared" si="4"/>
        <v>0</v>
      </c>
      <c r="N28" s="55" t="e">
        <f t="shared" si="5"/>
        <v>#DIV/0!</v>
      </c>
      <c r="O28" s="61"/>
    </row>
    <row r="29" spans="1:15" ht="60">
      <c r="A29" s="30" t="s">
        <v>48</v>
      </c>
      <c r="B29" s="7">
        <v>76962.8</v>
      </c>
      <c r="C29" s="7">
        <v>75333</v>
      </c>
      <c r="D29" s="2">
        <f>C29/B29*100</f>
        <v>97.88235355262542</v>
      </c>
      <c r="E29" s="2">
        <v>96131.2</v>
      </c>
      <c r="F29" s="2">
        <v>94053.3</v>
      </c>
      <c r="G29" s="2">
        <f t="shared" si="2"/>
        <v>97.8384749176126</v>
      </c>
      <c r="H29" s="2">
        <v>69376.2</v>
      </c>
      <c r="I29" s="2">
        <v>67088.9</v>
      </c>
      <c r="J29" s="55">
        <f t="shared" si="8"/>
        <v>96.70304801934957</v>
      </c>
      <c r="K29" s="61"/>
      <c r="L29" s="16">
        <f t="shared" si="3"/>
        <v>242470.2</v>
      </c>
      <c r="M29" s="16">
        <f t="shared" si="4"/>
        <v>236475.19999999998</v>
      </c>
      <c r="N29" s="55">
        <f t="shared" si="5"/>
        <v>97.52753121826927</v>
      </c>
      <c r="O29" s="61"/>
    </row>
    <row r="30" spans="1:15" ht="30">
      <c r="A30" s="29" t="s">
        <v>49</v>
      </c>
      <c r="B30" s="39">
        <f>SUM(B31:B33)</f>
        <v>1661.5</v>
      </c>
      <c r="C30" s="39">
        <f>SUM(C31:C33)</f>
        <v>1363.2</v>
      </c>
      <c r="D30" s="9">
        <f>C30/B30*100</f>
        <v>82.04634366536263</v>
      </c>
      <c r="E30" s="9">
        <f>E31+E32+E33</f>
        <v>2677.4</v>
      </c>
      <c r="F30" s="9">
        <f>F31+F32+F33</f>
        <v>2567.6</v>
      </c>
      <c r="G30" s="9">
        <f>F30/E30*100</f>
        <v>95.89900649884216</v>
      </c>
      <c r="H30" s="8">
        <f>SUM(H31:H33)</f>
        <v>5240</v>
      </c>
      <c r="I30" s="8">
        <f>SUM(I31:I33)</f>
        <v>5153.3</v>
      </c>
      <c r="J30" s="57">
        <f t="shared" si="8"/>
        <v>98.34541984732826</v>
      </c>
      <c r="K30" s="60"/>
      <c r="L30" s="15">
        <f t="shared" si="3"/>
        <v>9578.9</v>
      </c>
      <c r="M30" s="15">
        <f t="shared" si="4"/>
        <v>9084.1</v>
      </c>
      <c r="N30" s="57">
        <f aca="true" t="shared" si="9" ref="N30:N37">M30/L30*100</f>
        <v>94.83447995072504</v>
      </c>
      <c r="O30" s="60"/>
    </row>
    <row r="31" spans="1:15" ht="30" outlineLevel="1">
      <c r="A31" s="30" t="s">
        <v>50</v>
      </c>
      <c r="B31" s="5">
        <v>753.1</v>
      </c>
      <c r="C31" s="5">
        <v>753.1</v>
      </c>
      <c r="D31" s="13">
        <f aca="true" t="shared" si="10" ref="D31:D36">C31/B31*100</f>
        <v>100</v>
      </c>
      <c r="E31" s="13">
        <v>1000</v>
      </c>
      <c r="F31" s="13">
        <v>912</v>
      </c>
      <c r="G31" s="13">
        <f aca="true" t="shared" si="11" ref="G31:G37">F31/E31*100</f>
        <v>91.2</v>
      </c>
      <c r="H31" s="2">
        <v>4590</v>
      </c>
      <c r="I31" s="2">
        <v>4586.1</v>
      </c>
      <c r="J31" s="71">
        <f t="shared" si="8"/>
        <v>99.91503267973857</v>
      </c>
      <c r="K31" s="72"/>
      <c r="L31" s="40">
        <f t="shared" si="3"/>
        <v>6343.1</v>
      </c>
      <c r="M31" s="40">
        <f t="shared" si="4"/>
        <v>6251.200000000001</v>
      </c>
      <c r="N31" s="71">
        <f t="shared" si="9"/>
        <v>98.55118159890274</v>
      </c>
      <c r="O31" s="72"/>
    </row>
    <row r="32" spans="1:15" ht="75" outlineLevel="1">
      <c r="A32" s="30" t="s">
        <v>51</v>
      </c>
      <c r="B32" s="5">
        <v>808.4</v>
      </c>
      <c r="C32" s="5">
        <v>519.6</v>
      </c>
      <c r="D32" s="13">
        <f t="shared" si="10"/>
        <v>64.27511133102425</v>
      </c>
      <c r="E32" s="2">
        <v>1627.4</v>
      </c>
      <c r="F32" s="2">
        <v>1605.7</v>
      </c>
      <c r="G32" s="2">
        <f t="shared" si="11"/>
        <v>98.66658473638932</v>
      </c>
      <c r="H32" s="2">
        <v>550</v>
      </c>
      <c r="I32" s="2">
        <v>467.2</v>
      </c>
      <c r="J32" s="55">
        <f t="shared" si="8"/>
        <v>84.94545454545455</v>
      </c>
      <c r="K32" s="61"/>
      <c r="L32" s="40">
        <f t="shared" si="3"/>
        <v>2985.8</v>
      </c>
      <c r="M32" s="40">
        <f t="shared" si="4"/>
        <v>2592.5</v>
      </c>
      <c r="N32" s="55">
        <f t="shared" si="9"/>
        <v>86.82765088083595</v>
      </c>
      <c r="O32" s="61"/>
    </row>
    <row r="33" spans="1:15" ht="15" outlineLevel="1">
      <c r="A33" s="30" t="s">
        <v>52</v>
      </c>
      <c r="B33" s="5">
        <v>100</v>
      </c>
      <c r="C33" s="5">
        <v>90.5</v>
      </c>
      <c r="D33" s="13">
        <f t="shared" si="10"/>
        <v>90.5</v>
      </c>
      <c r="E33" s="2">
        <v>50</v>
      </c>
      <c r="F33" s="2">
        <v>49.9</v>
      </c>
      <c r="G33" s="2">
        <f t="shared" si="11"/>
        <v>99.8</v>
      </c>
      <c r="H33" s="2">
        <v>100</v>
      </c>
      <c r="I33" s="2">
        <v>100</v>
      </c>
      <c r="J33" s="55">
        <f t="shared" si="8"/>
        <v>100</v>
      </c>
      <c r="K33" s="61"/>
      <c r="L33" s="40">
        <f t="shared" si="3"/>
        <v>250</v>
      </c>
      <c r="M33" s="40">
        <f t="shared" si="4"/>
        <v>240.4</v>
      </c>
      <c r="N33" s="55">
        <f t="shared" si="9"/>
        <v>96.16</v>
      </c>
      <c r="O33" s="61"/>
    </row>
    <row r="34" spans="1:15" ht="45" outlineLevel="1">
      <c r="A34" s="29" t="s">
        <v>53</v>
      </c>
      <c r="B34" s="9">
        <f>SUM(B35:B36)</f>
        <v>6255.8</v>
      </c>
      <c r="C34" s="9">
        <f>SUM(C35:C36)</f>
        <v>6029.8</v>
      </c>
      <c r="D34" s="9">
        <f>C34/B34*100</f>
        <v>96.38735253684581</v>
      </c>
      <c r="E34" s="9">
        <f>E35+E36</f>
        <v>5940</v>
      </c>
      <c r="F34" s="9">
        <f>F35+F36</f>
        <v>5909.5</v>
      </c>
      <c r="G34" s="9">
        <f t="shared" si="11"/>
        <v>99.48653198653199</v>
      </c>
      <c r="H34" s="8">
        <f>SUM(H35:H36)</f>
        <v>5396.8</v>
      </c>
      <c r="I34" s="8">
        <f>SUM(I35:I36)</f>
        <v>5388</v>
      </c>
      <c r="J34" s="57">
        <f t="shared" si="8"/>
        <v>99.83694040913133</v>
      </c>
      <c r="K34" s="60"/>
      <c r="L34" s="15">
        <f t="shared" si="3"/>
        <v>17592.6</v>
      </c>
      <c r="M34" s="15">
        <f t="shared" si="4"/>
        <v>17327.3</v>
      </c>
      <c r="N34" s="57">
        <f t="shared" si="9"/>
        <v>98.49197958232439</v>
      </c>
      <c r="O34" s="60"/>
    </row>
    <row r="35" spans="1:15" ht="30">
      <c r="A35" s="30" t="s">
        <v>4</v>
      </c>
      <c r="B35" s="13">
        <v>5662</v>
      </c>
      <c r="C35" s="13">
        <v>5436</v>
      </c>
      <c r="D35" s="13">
        <f t="shared" si="10"/>
        <v>96.00847756976334</v>
      </c>
      <c r="E35" s="13">
        <v>5340</v>
      </c>
      <c r="F35" s="13">
        <v>5339.9</v>
      </c>
      <c r="G35" s="13">
        <f t="shared" si="11"/>
        <v>99.99812734082396</v>
      </c>
      <c r="H35" s="2">
        <v>4746.8</v>
      </c>
      <c r="I35" s="2">
        <v>4746.7</v>
      </c>
      <c r="J35" s="71">
        <f t="shared" si="8"/>
        <v>99.99789331760343</v>
      </c>
      <c r="K35" s="72"/>
      <c r="L35" s="40">
        <f t="shared" si="3"/>
        <v>15748.8</v>
      </c>
      <c r="M35" s="40">
        <f t="shared" si="4"/>
        <v>15522.599999999999</v>
      </c>
      <c r="N35" s="71">
        <f t="shared" si="9"/>
        <v>98.56370009143554</v>
      </c>
      <c r="O35" s="72"/>
    </row>
    <row r="36" spans="1:15" ht="45" outlineLevel="1">
      <c r="A36" s="30" t="s">
        <v>54</v>
      </c>
      <c r="B36" s="2">
        <v>593.8</v>
      </c>
      <c r="C36" s="2">
        <v>593.8</v>
      </c>
      <c r="D36" s="2">
        <f t="shared" si="10"/>
        <v>100</v>
      </c>
      <c r="E36" s="2">
        <v>600</v>
      </c>
      <c r="F36" s="2">
        <v>569.6</v>
      </c>
      <c r="G36" s="2">
        <f t="shared" si="11"/>
        <v>94.93333333333334</v>
      </c>
      <c r="H36" s="2">
        <v>650</v>
      </c>
      <c r="I36" s="2">
        <v>641.3</v>
      </c>
      <c r="J36" s="55">
        <f t="shared" si="8"/>
        <v>98.66153846153846</v>
      </c>
      <c r="K36" s="61"/>
      <c r="L36" s="40">
        <f t="shared" si="3"/>
        <v>1843.8</v>
      </c>
      <c r="M36" s="40">
        <f t="shared" si="4"/>
        <v>1804.7</v>
      </c>
      <c r="N36" s="55">
        <f t="shared" si="9"/>
        <v>97.87937954224971</v>
      </c>
      <c r="O36" s="61"/>
    </row>
    <row r="37" spans="1:15" ht="30" outlineLevel="1">
      <c r="A37" s="29" t="s">
        <v>55</v>
      </c>
      <c r="B37" s="9">
        <f>SUM(B38:B39)</f>
        <v>6810</v>
      </c>
      <c r="C37" s="9">
        <f>SUM(C38:C39)</f>
        <v>6740.5</v>
      </c>
      <c r="D37" s="9">
        <f aca="true" t="shared" si="12" ref="D37:D44">C37/B37*100</f>
        <v>98.97944199706315</v>
      </c>
      <c r="E37" s="9">
        <f>E38+E39</f>
        <v>7750</v>
      </c>
      <c r="F37" s="9">
        <f>F38+F39</f>
        <v>7634.1</v>
      </c>
      <c r="G37" s="9">
        <f t="shared" si="11"/>
        <v>98.50451612903225</v>
      </c>
      <c r="H37" s="8">
        <f>SUM(H38:H39)</f>
        <v>7870</v>
      </c>
      <c r="I37" s="8">
        <f>SUM(I38:I39)</f>
        <v>7759</v>
      </c>
      <c r="J37" s="57">
        <f t="shared" si="8"/>
        <v>98.58958068614993</v>
      </c>
      <c r="K37" s="60"/>
      <c r="L37" s="15">
        <f t="shared" si="3"/>
        <v>22430</v>
      </c>
      <c r="M37" s="15">
        <f t="shared" si="4"/>
        <v>22133.6</v>
      </c>
      <c r="N37" s="57">
        <f t="shared" si="9"/>
        <v>98.67855550601871</v>
      </c>
      <c r="O37" s="60"/>
    </row>
    <row r="38" spans="1:15" ht="30">
      <c r="A38" s="30" t="s">
        <v>56</v>
      </c>
      <c r="B38" s="14">
        <v>5810</v>
      </c>
      <c r="C38" s="14">
        <v>5740.5</v>
      </c>
      <c r="D38" s="14">
        <f t="shared" si="12"/>
        <v>98.80378657487091</v>
      </c>
      <c r="E38" s="16">
        <v>6750</v>
      </c>
      <c r="F38" s="16">
        <v>6634.3</v>
      </c>
      <c r="G38" s="16">
        <f aca="true" t="shared" si="13" ref="G38:G44">F38/E38*100</f>
        <v>98.28592592592594</v>
      </c>
      <c r="H38" s="2">
        <v>6870</v>
      </c>
      <c r="I38" s="2">
        <v>6759</v>
      </c>
      <c r="J38" s="55">
        <f aca="true" t="shared" si="14" ref="J38:J54">I38/H38*100</f>
        <v>98.38427947598252</v>
      </c>
      <c r="K38" s="56"/>
      <c r="L38" s="16">
        <f t="shared" si="3"/>
        <v>19430</v>
      </c>
      <c r="M38" s="16">
        <f t="shared" si="4"/>
        <v>19133.8</v>
      </c>
      <c r="N38" s="55">
        <f aca="true" t="shared" si="15" ref="N38:N54">M38/L38*100</f>
        <v>98.47555326814205</v>
      </c>
      <c r="O38" s="56"/>
    </row>
    <row r="39" spans="1:15" ht="15">
      <c r="A39" s="30" t="s">
        <v>81</v>
      </c>
      <c r="B39" s="14">
        <v>1000</v>
      </c>
      <c r="C39" s="14">
        <v>1000</v>
      </c>
      <c r="D39" s="14">
        <f t="shared" si="12"/>
        <v>100</v>
      </c>
      <c r="E39" s="16">
        <v>1000</v>
      </c>
      <c r="F39" s="16">
        <v>999.8</v>
      </c>
      <c r="G39" s="16">
        <f t="shared" si="13"/>
        <v>99.97999999999999</v>
      </c>
      <c r="H39" s="2">
        <v>1000</v>
      </c>
      <c r="I39" s="2">
        <v>1000</v>
      </c>
      <c r="J39" s="55">
        <f t="shared" si="14"/>
        <v>100</v>
      </c>
      <c r="K39" s="56"/>
      <c r="L39" s="16">
        <f t="shared" si="3"/>
        <v>3000</v>
      </c>
      <c r="M39" s="16">
        <f t="shared" si="4"/>
        <v>2999.8</v>
      </c>
      <c r="N39" s="55">
        <f t="shared" si="15"/>
        <v>99.99333333333334</v>
      </c>
      <c r="O39" s="56"/>
    </row>
    <row r="40" spans="1:15" ht="60">
      <c r="A40" s="29" t="s">
        <v>58</v>
      </c>
      <c r="B40" s="15">
        <f>SUM(B41:B45)</f>
        <v>242227.6</v>
      </c>
      <c r="C40" s="15">
        <f>SUM(C41:C45)</f>
        <v>209414.6</v>
      </c>
      <c r="D40" s="15">
        <f t="shared" si="12"/>
        <v>86.45364937769273</v>
      </c>
      <c r="E40" s="15">
        <f>SUM(E41:E45)</f>
        <v>218044.7</v>
      </c>
      <c r="F40" s="15">
        <f>SUM(F41:F45)</f>
        <v>195763.7</v>
      </c>
      <c r="G40" s="15">
        <f t="shared" si="13"/>
        <v>89.78145306902667</v>
      </c>
      <c r="H40" s="8">
        <f>SUM(H41:H45)</f>
        <v>309043.4</v>
      </c>
      <c r="I40" s="8">
        <f>SUM(I41:I45)</f>
        <v>280077.3</v>
      </c>
      <c r="J40" s="59">
        <f t="shared" si="14"/>
        <v>90.62717404739917</v>
      </c>
      <c r="K40" s="56"/>
      <c r="L40" s="15">
        <f t="shared" si="3"/>
        <v>769315.7000000001</v>
      </c>
      <c r="M40" s="15">
        <f t="shared" si="4"/>
        <v>685255.6000000001</v>
      </c>
      <c r="N40" s="57">
        <f t="shared" si="15"/>
        <v>89.07339340663398</v>
      </c>
      <c r="O40" s="58"/>
    </row>
    <row r="41" spans="1:15" ht="45">
      <c r="A41" s="30" t="s">
        <v>59</v>
      </c>
      <c r="B41" s="14">
        <v>106361.5</v>
      </c>
      <c r="C41" s="14">
        <v>82148</v>
      </c>
      <c r="D41" s="14">
        <f t="shared" si="12"/>
        <v>77.23471368869374</v>
      </c>
      <c r="E41" s="16">
        <v>73249.2</v>
      </c>
      <c r="F41" s="16">
        <v>70563.9</v>
      </c>
      <c r="G41" s="16">
        <f t="shared" si="13"/>
        <v>96.33402139545551</v>
      </c>
      <c r="H41" s="2">
        <v>156362.2</v>
      </c>
      <c r="I41" s="2">
        <v>135342.3</v>
      </c>
      <c r="J41" s="55">
        <f t="shared" si="14"/>
        <v>86.55691720889062</v>
      </c>
      <c r="K41" s="56"/>
      <c r="L41" s="16">
        <f t="shared" si="3"/>
        <v>335972.9</v>
      </c>
      <c r="M41" s="16">
        <f t="shared" si="4"/>
        <v>288054.19999999995</v>
      </c>
      <c r="N41" s="55">
        <f t="shared" si="15"/>
        <v>85.73733179074858</v>
      </c>
      <c r="O41" s="56"/>
    </row>
    <row r="42" spans="1:15" ht="15">
      <c r="A42" s="30" t="s">
        <v>60</v>
      </c>
      <c r="B42" s="14">
        <v>84148.2</v>
      </c>
      <c r="C42" s="14">
        <v>77183.6</v>
      </c>
      <c r="D42" s="14">
        <f t="shared" si="12"/>
        <v>91.7234117901512</v>
      </c>
      <c r="E42" s="16">
        <v>79089.2</v>
      </c>
      <c r="F42" s="16">
        <v>75107.1</v>
      </c>
      <c r="G42" s="16">
        <f t="shared" si="13"/>
        <v>94.96505211836762</v>
      </c>
      <c r="H42" s="2">
        <v>29742.2</v>
      </c>
      <c r="I42" s="2">
        <v>25689.5</v>
      </c>
      <c r="J42" s="55">
        <f t="shared" si="14"/>
        <v>86.37390643597313</v>
      </c>
      <c r="K42" s="56"/>
      <c r="L42" s="16">
        <f t="shared" si="3"/>
        <v>192979.6</v>
      </c>
      <c r="M42" s="16">
        <f t="shared" si="4"/>
        <v>177980.2</v>
      </c>
      <c r="N42" s="55">
        <f t="shared" si="15"/>
        <v>92.22746860289897</v>
      </c>
      <c r="O42" s="56"/>
    </row>
    <row r="43" spans="1:15" ht="30">
      <c r="A43" s="30" t="s">
        <v>61</v>
      </c>
      <c r="B43" s="14">
        <v>3290</v>
      </c>
      <c r="C43" s="14">
        <v>3287.6</v>
      </c>
      <c r="D43" s="14">
        <f t="shared" si="12"/>
        <v>99.92705167173253</v>
      </c>
      <c r="E43" s="16">
        <v>3290</v>
      </c>
      <c r="F43" s="16">
        <v>3290</v>
      </c>
      <c r="G43" s="16">
        <f t="shared" si="13"/>
        <v>100</v>
      </c>
      <c r="H43" s="2">
        <v>3290</v>
      </c>
      <c r="I43" s="2">
        <v>3290</v>
      </c>
      <c r="J43" s="55">
        <f t="shared" si="14"/>
        <v>100</v>
      </c>
      <c r="K43" s="56"/>
      <c r="L43" s="16">
        <f t="shared" si="3"/>
        <v>9870</v>
      </c>
      <c r="M43" s="16">
        <f t="shared" si="4"/>
        <v>9867.6</v>
      </c>
      <c r="N43" s="55">
        <f t="shared" si="15"/>
        <v>99.97568389057751</v>
      </c>
      <c r="O43" s="56"/>
    </row>
    <row r="44" spans="1:15" ht="30">
      <c r="A44" s="30" t="s">
        <v>62</v>
      </c>
      <c r="B44" s="14">
        <v>48427.9</v>
      </c>
      <c r="C44" s="14">
        <v>46795.4</v>
      </c>
      <c r="D44" s="14">
        <f t="shared" si="12"/>
        <v>96.62900931074856</v>
      </c>
      <c r="E44" s="16">
        <v>62416.3</v>
      </c>
      <c r="F44" s="16">
        <v>46802.7</v>
      </c>
      <c r="G44" s="16">
        <f t="shared" si="13"/>
        <v>74.98473956322306</v>
      </c>
      <c r="H44" s="2">
        <v>64023.8</v>
      </c>
      <c r="I44" s="2">
        <v>64023.6</v>
      </c>
      <c r="J44" s="55">
        <f t="shared" si="14"/>
        <v>99.99968761616773</v>
      </c>
      <c r="K44" s="56"/>
      <c r="L44" s="16">
        <f t="shared" si="3"/>
        <v>174868</v>
      </c>
      <c r="M44" s="16">
        <f t="shared" si="4"/>
        <v>157621.7</v>
      </c>
      <c r="N44" s="55">
        <f t="shared" si="15"/>
        <v>90.13753231008533</v>
      </c>
      <c r="O44" s="56"/>
    </row>
    <row r="45" spans="1:15" ht="30">
      <c r="A45" s="30" t="s">
        <v>82</v>
      </c>
      <c r="B45" s="14">
        <v>0</v>
      </c>
      <c r="C45" s="14">
        <v>0</v>
      </c>
      <c r="D45" s="14" t="s">
        <v>83</v>
      </c>
      <c r="E45" s="16">
        <v>0</v>
      </c>
      <c r="F45" s="16">
        <v>0</v>
      </c>
      <c r="G45" s="16" t="s">
        <v>83</v>
      </c>
      <c r="H45" s="2">
        <v>55625.2</v>
      </c>
      <c r="I45" s="2">
        <v>51731.9</v>
      </c>
      <c r="J45" s="55">
        <f t="shared" si="14"/>
        <v>93.00083415430417</v>
      </c>
      <c r="K45" s="56"/>
      <c r="L45" s="16">
        <f t="shared" si="3"/>
        <v>55625.2</v>
      </c>
      <c r="M45" s="16">
        <f t="shared" si="4"/>
        <v>51731.9</v>
      </c>
      <c r="N45" s="55">
        <f t="shared" si="15"/>
        <v>93.00083415430417</v>
      </c>
      <c r="O45" s="56"/>
    </row>
    <row r="46" spans="1:15" ht="45">
      <c r="A46" s="29" t="s">
        <v>63</v>
      </c>
      <c r="B46" s="15">
        <f>SUM(B47:B48)</f>
        <v>152412.1</v>
      </c>
      <c r="C46" s="15">
        <f>SUM(C47:C48)</f>
        <v>152412.1</v>
      </c>
      <c r="D46" s="15">
        <f aca="true" t="shared" si="16" ref="D46:D52">C46/B46*100</f>
        <v>100</v>
      </c>
      <c r="E46" s="15">
        <f>E47+E48</f>
        <v>286197.3</v>
      </c>
      <c r="F46" s="15">
        <f>F47+F48</f>
        <v>286197.3</v>
      </c>
      <c r="G46" s="15">
        <f aca="true" t="shared" si="17" ref="G46:G54">F46/E46*100</f>
        <v>100</v>
      </c>
      <c r="H46" s="8">
        <f>SUM(H47:H48)</f>
        <v>285540.8</v>
      </c>
      <c r="I46" s="8">
        <f>SUM(I47:I48)</f>
        <v>285540.8</v>
      </c>
      <c r="J46" s="59">
        <f t="shared" si="14"/>
        <v>100</v>
      </c>
      <c r="K46" s="56"/>
      <c r="L46" s="15">
        <f t="shared" si="3"/>
        <v>724150.2</v>
      </c>
      <c r="M46" s="15">
        <f t="shared" si="4"/>
        <v>724150.2</v>
      </c>
      <c r="N46" s="57">
        <f t="shared" si="15"/>
        <v>100</v>
      </c>
      <c r="O46" s="58"/>
    </row>
    <row r="47" spans="1:15" ht="30">
      <c r="A47" s="30" t="s">
        <v>64</v>
      </c>
      <c r="B47" s="14">
        <v>1890.4</v>
      </c>
      <c r="C47" s="14">
        <v>1890.4</v>
      </c>
      <c r="D47" s="14">
        <f t="shared" si="16"/>
        <v>100</v>
      </c>
      <c r="E47" s="16">
        <v>822.6</v>
      </c>
      <c r="F47" s="16">
        <v>822.6</v>
      </c>
      <c r="G47" s="16">
        <f t="shared" si="17"/>
        <v>100</v>
      </c>
      <c r="H47" s="2">
        <v>652.8</v>
      </c>
      <c r="I47" s="2">
        <v>652.8</v>
      </c>
      <c r="J47" s="55">
        <f t="shared" si="14"/>
        <v>100</v>
      </c>
      <c r="K47" s="56"/>
      <c r="L47" s="16">
        <f t="shared" si="3"/>
        <v>3365.8</v>
      </c>
      <c r="M47" s="16">
        <f t="shared" si="4"/>
        <v>3365.8</v>
      </c>
      <c r="N47" s="55">
        <f t="shared" si="15"/>
        <v>100</v>
      </c>
      <c r="O47" s="56"/>
    </row>
    <row r="48" spans="1:15" ht="60">
      <c r="A48" s="30" t="s">
        <v>71</v>
      </c>
      <c r="B48" s="14">
        <v>150521.7</v>
      </c>
      <c r="C48" s="14">
        <v>150521.7</v>
      </c>
      <c r="D48" s="14">
        <f t="shared" si="16"/>
        <v>100</v>
      </c>
      <c r="E48" s="16">
        <v>285374.7</v>
      </c>
      <c r="F48" s="16">
        <v>285374.7</v>
      </c>
      <c r="G48" s="16">
        <f t="shared" si="17"/>
        <v>100</v>
      </c>
      <c r="H48" s="2">
        <v>284888</v>
      </c>
      <c r="I48" s="2">
        <v>284888</v>
      </c>
      <c r="J48" s="55">
        <f t="shared" si="14"/>
        <v>100</v>
      </c>
      <c r="K48" s="56"/>
      <c r="L48" s="16">
        <f t="shared" si="3"/>
        <v>720784.4</v>
      </c>
      <c r="M48" s="16">
        <f t="shared" si="4"/>
        <v>720784.4</v>
      </c>
      <c r="N48" s="55">
        <f t="shared" si="15"/>
        <v>100</v>
      </c>
      <c r="O48" s="56"/>
    </row>
    <row r="49" spans="1:15" ht="30">
      <c r="A49" s="29" t="s">
        <v>66</v>
      </c>
      <c r="B49" s="15">
        <f>SUM(B50:B54)</f>
        <v>9876.4</v>
      </c>
      <c r="C49" s="15">
        <f>SUM(C50:C54)</f>
        <v>9705.7</v>
      </c>
      <c r="D49" s="15">
        <f t="shared" si="16"/>
        <v>98.27163743874287</v>
      </c>
      <c r="E49" s="15">
        <f>E50+E51+E52+E53+E54</f>
        <v>13989.6</v>
      </c>
      <c r="F49" s="15">
        <f>F50+F51+F52+F53+F54</f>
        <v>13923.599999999999</v>
      </c>
      <c r="G49" s="15">
        <f t="shared" si="17"/>
        <v>99.52822096414478</v>
      </c>
      <c r="H49" s="8">
        <f>SUM(H50:H54)</f>
        <v>14948.9</v>
      </c>
      <c r="I49" s="8">
        <f>SUM(I50:I54)</f>
        <v>14900.7</v>
      </c>
      <c r="J49" s="57">
        <f t="shared" si="14"/>
        <v>99.67756824916884</v>
      </c>
      <c r="K49" s="58"/>
      <c r="L49" s="15">
        <f t="shared" si="3"/>
        <v>38814.9</v>
      </c>
      <c r="M49" s="15">
        <f t="shared" si="4"/>
        <v>38530</v>
      </c>
      <c r="N49" s="57">
        <f t="shared" si="15"/>
        <v>99.26600351926707</v>
      </c>
      <c r="O49" s="58"/>
    </row>
    <row r="50" spans="1:15" ht="30">
      <c r="A50" s="30" t="s">
        <v>72</v>
      </c>
      <c r="B50" s="14">
        <v>3809</v>
      </c>
      <c r="C50" s="14">
        <v>3730.2</v>
      </c>
      <c r="D50" s="14">
        <f t="shared" si="16"/>
        <v>97.93121554213704</v>
      </c>
      <c r="E50" s="16">
        <v>5408</v>
      </c>
      <c r="F50" s="16">
        <v>5398.5</v>
      </c>
      <c r="G50" s="16">
        <f t="shared" si="17"/>
        <v>99.82433431952663</v>
      </c>
      <c r="H50" s="2">
        <v>6105.4</v>
      </c>
      <c r="I50" s="2">
        <v>6103.8</v>
      </c>
      <c r="J50" s="55">
        <f t="shared" si="14"/>
        <v>99.97379369083109</v>
      </c>
      <c r="K50" s="56"/>
      <c r="L50" s="16">
        <f t="shared" si="3"/>
        <v>15322.4</v>
      </c>
      <c r="M50" s="16">
        <f t="shared" si="4"/>
        <v>15232.5</v>
      </c>
      <c r="N50" s="55">
        <f t="shared" si="15"/>
        <v>99.41327729337442</v>
      </c>
      <c r="O50" s="56"/>
    </row>
    <row r="51" spans="1:15" ht="60">
      <c r="A51" s="30" t="s">
        <v>68</v>
      </c>
      <c r="B51" s="14">
        <v>617</v>
      </c>
      <c r="C51" s="14">
        <v>532.2</v>
      </c>
      <c r="D51" s="14">
        <f t="shared" si="16"/>
        <v>86.25607779578607</v>
      </c>
      <c r="E51" s="16">
        <v>583.5</v>
      </c>
      <c r="F51" s="16">
        <v>532.2</v>
      </c>
      <c r="G51" s="16">
        <f t="shared" si="17"/>
        <v>91.2082262210797</v>
      </c>
      <c r="H51" s="2">
        <v>760</v>
      </c>
      <c r="I51" s="2">
        <v>742.1</v>
      </c>
      <c r="J51" s="55">
        <f t="shared" si="14"/>
        <v>97.64473684210526</v>
      </c>
      <c r="K51" s="56"/>
      <c r="L51" s="16">
        <f t="shared" si="3"/>
        <v>1960.5</v>
      </c>
      <c r="M51" s="16">
        <f t="shared" si="4"/>
        <v>1806.5</v>
      </c>
      <c r="N51" s="55">
        <f t="shared" si="15"/>
        <v>92.14486100484571</v>
      </c>
      <c r="O51" s="56"/>
    </row>
    <row r="52" spans="1:15" ht="15">
      <c r="A52" s="30" t="s">
        <v>69</v>
      </c>
      <c r="B52" s="14">
        <v>2500</v>
      </c>
      <c r="C52" s="14">
        <v>2499.1</v>
      </c>
      <c r="D52" s="14">
        <f t="shared" si="16"/>
        <v>99.964</v>
      </c>
      <c r="E52" s="16">
        <v>4000</v>
      </c>
      <c r="F52" s="16">
        <v>3999.7</v>
      </c>
      <c r="G52" s="16">
        <f t="shared" si="17"/>
        <v>99.99249999999999</v>
      </c>
      <c r="H52" s="2">
        <v>3950</v>
      </c>
      <c r="I52" s="2">
        <v>3928.1</v>
      </c>
      <c r="J52" s="55">
        <f t="shared" si="14"/>
        <v>99.44556962025317</v>
      </c>
      <c r="K52" s="56"/>
      <c r="L52" s="16">
        <f t="shared" si="3"/>
        <v>10450</v>
      </c>
      <c r="M52" s="16">
        <f t="shared" si="4"/>
        <v>10426.9</v>
      </c>
      <c r="N52" s="55">
        <f t="shared" si="15"/>
        <v>99.77894736842104</v>
      </c>
      <c r="O52" s="56"/>
    </row>
    <row r="53" spans="1:15" ht="45">
      <c r="A53" s="30" t="s">
        <v>73</v>
      </c>
      <c r="B53" s="14">
        <v>0</v>
      </c>
      <c r="C53" s="14">
        <v>0</v>
      </c>
      <c r="D53" s="14" t="s">
        <v>83</v>
      </c>
      <c r="E53" s="16">
        <v>1030</v>
      </c>
      <c r="F53" s="16">
        <v>1030</v>
      </c>
      <c r="G53" s="16">
        <f t="shared" si="17"/>
        <v>100</v>
      </c>
      <c r="H53" s="2">
        <v>3063.5</v>
      </c>
      <c r="I53" s="2">
        <v>3058.5</v>
      </c>
      <c r="J53" s="55">
        <f t="shared" si="14"/>
        <v>99.83678798759588</v>
      </c>
      <c r="K53" s="56"/>
      <c r="L53" s="16">
        <f t="shared" si="3"/>
        <v>4093.5</v>
      </c>
      <c r="M53" s="16">
        <f t="shared" si="4"/>
        <v>4088.5</v>
      </c>
      <c r="N53" s="55">
        <f t="shared" si="15"/>
        <v>99.87785513619151</v>
      </c>
      <c r="O53" s="56"/>
    </row>
    <row r="54" spans="1:15" ht="15" thickBot="1">
      <c r="A54" s="31" t="s">
        <v>70</v>
      </c>
      <c r="B54" s="14">
        <v>2950.4</v>
      </c>
      <c r="C54" s="14">
        <v>2944.2</v>
      </c>
      <c r="D54" s="14">
        <f>C54/B54*100</f>
        <v>99.7898590021692</v>
      </c>
      <c r="E54" s="16">
        <v>2968.1</v>
      </c>
      <c r="F54" s="16">
        <v>2963.2</v>
      </c>
      <c r="G54" s="16">
        <f t="shared" si="17"/>
        <v>99.8349112226677</v>
      </c>
      <c r="H54" s="11">
        <v>1070</v>
      </c>
      <c r="I54" s="11">
        <v>1068.2</v>
      </c>
      <c r="J54" s="55">
        <f t="shared" si="14"/>
        <v>99.83177570093459</v>
      </c>
      <c r="K54" s="56"/>
      <c r="L54" s="16">
        <f t="shared" si="3"/>
        <v>6988.5</v>
      </c>
      <c r="M54" s="16">
        <f t="shared" si="4"/>
        <v>6975.599999999999</v>
      </c>
      <c r="N54" s="55">
        <f t="shared" si="15"/>
        <v>99.81541103241038</v>
      </c>
      <c r="O54" s="56"/>
    </row>
  </sheetData>
  <sheetProtection/>
  <mergeCells count="116">
    <mergeCell ref="N33:O33"/>
    <mergeCell ref="N34:O34"/>
    <mergeCell ref="N35:O35"/>
    <mergeCell ref="N36:O36"/>
    <mergeCell ref="N37:O37"/>
    <mergeCell ref="J20:K20"/>
    <mergeCell ref="J21:K21"/>
    <mergeCell ref="N20:O20"/>
    <mergeCell ref="N21:O21"/>
    <mergeCell ref="N26:O26"/>
    <mergeCell ref="N27:O27"/>
    <mergeCell ref="N28:O28"/>
    <mergeCell ref="N29:O29"/>
    <mergeCell ref="N31:O31"/>
    <mergeCell ref="N32:O32"/>
    <mergeCell ref="N18:O18"/>
    <mergeCell ref="N19:O19"/>
    <mergeCell ref="N22:O22"/>
    <mergeCell ref="N23:O23"/>
    <mergeCell ref="N24:O24"/>
    <mergeCell ref="N25:O25"/>
    <mergeCell ref="N12:O12"/>
    <mergeCell ref="N13:O13"/>
    <mergeCell ref="N14:O14"/>
    <mergeCell ref="N15:O15"/>
    <mergeCell ref="N16:O16"/>
    <mergeCell ref="N17:O17"/>
    <mergeCell ref="N6:O6"/>
    <mergeCell ref="N7:O7"/>
    <mergeCell ref="N8:O8"/>
    <mergeCell ref="N9:O9"/>
    <mergeCell ref="N10:O10"/>
    <mergeCell ref="N11:O11"/>
    <mergeCell ref="D3:D5"/>
    <mergeCell ref="B4:B5"/>
    <mergeCell ref="C4:C5"/>
    <mergeCell ref="L2:O2"/>
    <mergeCell ref="N3:O5"/>
    <mergeCell ref="L4:L5"/>
    <mergeCell ref="M4:M5"/>
    <mergeCell ref="J3:K5"/>
    <mergeCell ref="J6:K6"/>
    <mergeCell ref="J7:K7"/>
    <mergeCell ref="J8:K8"/>
    <mergeCell ref="G3:G5"/>
    <mergeCell ref="E4:E5"/>
    <mergeCell ref="F4:F5"/>
    <mergeCell ref="H4:H5"/>
    <mergeCell ref="I4:I5"/>
    <mergeCell ref="J9:K9"/>
    <mergeCell ref="J10:K10"/>
    <mergeCell ref="J11:K11"/>
    <mergeCell ref="J12:K12"/>
    <mergeCell ref="J13:K13"/>
    <mergeCell ref="J14:K14"/>
    <mergeCell ref="J30:K30"/>
    <mergeCell ref="J15:K15"/>
    <mergeCell ref="J16:K16"/>
    <mergeCell ref="J17:K17"/>
    <mergeCell ref="J18:K18"/>
    <mergeCell ref="J19:K19"/>
    <mergeCell ref="J22:K22"/>
    <mergeCell ref="J32:K32"/>
    <mergeCell ref="J33:K33"/>
    <mergeCell ref="J34:K34"/>
    <mergeCell ref="J35:K35"/>
    <mergeCell ref="J23:K23"/>
    <mergeCell ref="J24:K24"/>
    <mergeCell ref="J25:K25"/>
    <mergeCell ref="J26:K26"/>
    <mergeCell ref="J27:K27"/>
    <mergeCell ref="J28:K28"/>
    <mergeCell ref="N30:O30"/>
    <mergeCell ref="J36:K36"/>
    <mergeCell ref="J37:K37"/>
    <mergeCell ref="E2:G2"/>
    <mergeCell ref="H2:K2"/>
    <mergeCell ref="A1:K1"/>
    <mergeCell ref="B2:D2"/>
    <mergeCell ref="A2:A5"/>
    <mergeCell ref="J29:K29"/>
    <mergeCell ref="J31:K31"/>
    <mergeCell ref="J38:K38"/>
    <mergeCell ref="J39:K39"/>
    <mergeCell ref="N38:O38"/>
    <mergeCell ref="N39:O39"/>
    <mergeCell ref="J40:K40"/>
    <mergeCell ref="N40:O40"/>
    <mergeCell ref="J41:K41"/>
    <mergeCell ref="J42:K42"/>
    <mergeCell ref="J43:K43"/>
    <mergeCell ref="J44:K44"/>
    <mergeCell ref="J45:K45"/>
    <mergeCell ref="J46:K46"/>
    <mergeCell ref="N46:O46"/>
    <mergeCell ref="J47:K47"/>
    <mergeCell ref="J48:K48"/>
    <mergeCell ref="N47:O47"/>
    <mergeCell ref="N48:O48"/>
    <mergeCell ref="N41:O41"/>
    <mergeCell ref="N42:O42"/>
    <mergeCell ref="N43:O43"/>
    <mergeCell ref="N44:O44"/>
    <mergeCell ref="N45:O45"/>
    <mergeCell ref="J49:K49"/>
    <mergeCell ref="N49:O49"/>
    <mergeCell ref="J50:K50"/>
    <mergeCell ref="J51:K51"/>
    <mergeCell ref="J52:K52"/>
    <mergeCell ref="J53:K53"/>
    <mergeCell ref="J54:K54"/>
    <mergeCell ref="N50:O50"/>
    <mergeCell ref="N51:O51"/>
    <mergeCell ref="N52:O52"/>
    <mergeCell ref="N53:O53"/>
    <mergeCell ref="N54:O54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2018-03-26T05:19:33Z</cp:lastPrinted>
  <dcterms:created xsi:type="dcterms:W3CDTF">2002-03-11T10:22:12Z</dcterms:created>
  <dcterms:modified xsi:type="dcterms:W3CDTF">2018-03-26T05:23:06Z</dcterms:modified>
  <cp:category/>
  <cp:version/>
  <cp:contentType/>
  <cp:contentStatus/>
</cp:coreProperties>
</file>