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9-РЕШЕНИЯ 06.12.2024\№100 Поправки бюджет Сяськелевское СП\"/>
    </mc:Choice>
  </mc:AlternateContent>
  <xr:revisionPtr revIDLastSave="0" documentId="13_ncr:1_{85444CDE-0A33-454C-A66D-BB3564FB8512}" xr6:coauthVersionLast="47" xr6:coauthVersionMax="47" xr10:uidLastSave="{00000000-0000-0000-0000-000000000000}"/>
  <bookViews>
    <workbookView xWindow="2028" yWindow="468" windowWidth="19020" windowHeight="11316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G46" i="1" l="1"/>
  <c r="I49" i="1"/>
  <c r="H49" i="1"/>
  <c r="G49" i="1"/>
  <c r="G48" i="1"/>
  <c r="G20" i="1"/>
  <c r="I111" i="1"/>
  <c r="H111" i="1"/>
  <c r="G111" i="1"/>
  <c r="I75" i="1"/>
  <c r="H75" i="1"/>
  <c r="I163" i="1"/>
  <c r="I162" i="1" s="1"/>
  <c r="H163" i="1"/>
  <c r="H162" i="1" s="1"/>
  <c r="I57" i="1"/>
  <c r="H57" i="1"/>
  <c r="I53" i="1"/>
  <c r="H53" i="1"/>
  <c r="I47" i="1" l="1"/>
  <c r="I46" i="1" s="1"/>
  <c r="H47" i="1"/>
  <c r="H46" i="1" s="1"/>
  <c r="G47" i="1"/>
  <c r="G80" i="1"/>
  <c r="G75" i="1"/>
  <c r="G84" i="1"/>
  <c r="G164" i="1"/>
  <c r="G163" i="1" s="1"/>
  <c r="G162" i="1" s="1"/>
  <c r="G169" i="1"/>
  <c r="I116" i="1"/>
  <c r="H116" i="1"/>
  <c r="G116" i="1"/>
  <c r="G86" i="1"/>
  <c r="G57" i="1"/>
  <c r="H34" i="1"/>
  <c r="I30" i="1"/>
  <c r="H30" i="1"/>
  <c r="G30" i="1"/>
  <c r="G29" i="1"/>
  <c r="G21" i="1"/>
  <c r="I121" i="1"/>
  <c r="G180" i="1"/>
  <c r="I133" i="1"/>
  <c r="H133" i="1"/>
  <c r="I127" i="1"/>
  <c r="H127" i="1"/>
  <c r="I82" i="1"/>
  <c r="H82" i="1"/>
  <c r="G54" i="1"/>
  <c r="G53" i="1" s="1"/>
  <c r="I176" i="1"/>
  <c r="I175" i="1"/>
  <c r="I171" i="1"/>
  <c r="I172" i="1"/>
  <c r="H172" i="1"/>
  <c r="I123" i="1"/>
  <c r="I138" i="1"/>
  <c r="I137" i="1" s="1"/>
  <c r="I136" i="1" s="1"/>
  <c r="H138" i="1"/>
  <c r="H137" i="1" s="1"/>
  <c r="H136" i="1" s="1"/>
  <c r="G138" i="1"/>
  <c r="G137" i="1" s="1"/>
  <c r="G136" i="1" s="1"/>
  <c r="G170" i="1" l="1"/>
  <c r="I185" i="1"/>
  <c r="I184" i="1" s="1"/>
  <c r="I183" i="1" s="1"/>
  <c r="H185" i="1"/>
  <c r="H184" i="1" s="1"/>
  <c r="H183" i="1" s="1"/>
  <c r="I181" i="1"/>
  <c r="H181" i="1"/>
  <c r="I179" i="1"/>
  <c r="H179" i="1"/>
  <c r="I177" i="1"/>
  <c r="H177" i="1"/>
  <c r="I174" i="1"/>
  <c r="H174" i="1"/>
  <c r="I170" i="1"/>
  <c r="H170" i="1"/>
  <c r="I168" i="1"/>
  <c r="H168" i="1"/>
  <c r="I161" i="1"/>
  <c r="H161" i="1"/>
  <c r="I159" i="1"/>
  <c r="I158" i="1" s="1"/>
  <c r="H159" i="1"/>
  <c r="H158" i="1" s="1"/>
  <c r="I156" i="1"/>
  <c r="I155" i="1" s="1"/>
  <c r="H156" i="1"/>
  <c r="H155" i="1" s="1"/>
  <c r="I152" i="1"/>
  <c r="I151" i="1" s="1"/>
  <c r="I150" i="1" s="1"/>
  <c r="H152" i="1"/>
  <c r="H151" i="1" s="1"/>
  <c r="H150" i="1" s="1"/>
  <c r="I147" i="1"/>
  <c r="I144" i="1" s="1"/>
  <c r="H147" i="1"/>
  <c r="H144" i="1" s="1"/>
  <c r="I145" i="1"/>
  <c r="H145" i="1"/>
  <c r="I142" i="1"/>
  <c r="I141" i="1" s="1"/>
  <c r="H142" i="1"/>
  <c r="H141" i="1" s="1"/>
  <c r="I134" i="1"/>
  <c r="H134" i="1"/>
  <c r="I132" i="1"/>
  <c r="H132" i="1"/>
  <c r="I130" i="1"/>
  <c r="H130" i="1"/>
  <c r="I128" i="1"/>
  <c r="H128" i="1"/>
  <c r="I126" i="1"/>
  <c r="H126" i="1"/>
  <c r="I124" i="1"/>
  <c r="H124" i="1"/>
  <c r="I122" i="1"/>
  <c r="H122" i="1"/>
  <c r="I120" i="1"/>
  <c r="H120" i="1"/>
  <c r="I118" i="1"/>
  <c r="I115" i="1" s="1"/>
  <c r="H118" i="1"/>
  <c r="H115" i="1" s="1"/>
  <c r="I113" i="1"/>
  <c r="H113" i="1"/>
  <c r="I109" i="1"/>
  <c r="H109" i="1"/>
  <c r="H108" i="1" s="1"/>
  <c r="I106" i="1"/>
  <c r="H106" i="1"/>
  <c r="I104" i="1"/>
  <c r="H104" i="1"/>
  <c r="I102" i="1"/>
  <c r="H102" i="1"/>
  <c r="I100" i="1"/>
  <c r="H100" i="1"/>
  <c r="I99" i="1"/>
  <c r="H99" i="1"/>
  <c r="I96" i="1"/>
  <c r="H96" i="1"/>
  <c r="I94" i="1"/>
  <c r="H94" i="1"/>
  <c r="I93" i="1"/>
  <c r="H93" i="1"/>
  <c r="I91" i="1"/>
  <c r="H91" i="1"/>
  <c r="I89" i="1"/>
  <c r="H89" i="1"/>
  <c r="I87" i="1"/>
  <c r="H87" i="1"/>
  <c r="I85" i="1"/>
  <c r="H85" i="1"/>
  <c r="I83" i="1"/>
  <c r="H83" i="1"/>
  <c r="I81" i="1"/>
  <c r="H81" i="1"/>
  <c r="I79" i="1"/>
  <c r="H79" i="1"/>
  <c r="I77" i="1"/>
  <c r="H77" i="1"/>
  <c r="I73" i="1"/>
  <c r="H73" i="1"/>
  <c r="I69" i="1"/>
  <c r="H69" i="1"/>
  <c r="I67" i="1"/>
  <c r="H67" i="1"/>
  <c r="I66" i="1"/>
  <c r="I65" i="1" s="1"/>
  <c r="H66" i="1"/>
  <c r="H65" i="1" s="1"/>
  <c r="I63" i="1"/>
  <c r="I62" i="1" s="1"/>
  <c r="I61" i="1" s="1"/>
  <c r="H63" i="1"/>
  <c r="H62" i="1" s="1"/>
  <c r="H61" i="1" s="1"/>
  <c r="I59" i="1"/>
  <c r="H59" i="1"/>
  <c r="I55" i="1"/>
  <c r="H55" i="1"/>
  <c r="I51" i="1"/>
  <c r="H51" i="1"/>
  <c r="I44" i="1"/>
  <c r="I43" i="1" s="1"/>
  <c r="H44" i="1"/>
  <c r="H43" i="1" s="1"/>
  <c r="I41" i="1"/>
  <c r="H41" i="1"/>
  <c r="I39" i="1"/>
  <c r="H39" i="1"/>
  <c r="I37" i="1"/>
  <c r="H37" i="1"/>
  <c r="I36" i="1"/>
  <c r="H36" i="1"/>
  <c r="I34" i="1"/>
  <c r="I32" i="1"/>
  <c r="H32" i="1"/>
  <c r="I28" i="1"/>
  <c r="H28" i="1"/>
  <c r="H26" i="1"/>
  <c r="I26" i="1"/>
  <c r="I24" i="1"/>
  <c r="H24" i="1"/>
  <c r="I22" i="1"/>
  <c r="H22" i="1"/>
  <c r="I19" i="1"/>
  <c r="I18" i="1" s="1"/>
  <c r="H19" i="1"/>
  <c r="H18" i="1" s="1"/>
  <c r="H17" i="1" s="1"/>
  <c r="G168" i="1"/>
  <c r="G92" i="1"/>
  <c r="G124" i="1"/>
  <c r="G175" i="1"/>
  <c r="G83" i="1"/>
  <c r="I108" i="1" l="1"/>
  <c r="I17" i="1"/>
  <c r="I167" i="1"/>
  <c r="I166" i="1" s="1"/>
  <c r="I165" i="1" s="1"/>
  <c r="H167" i="1"/>
  <c r="H166" i="1" s="1"/>
  <c r="H165" i="1" s="1"/>
  <c r="I140" i="1"/>
  <c r="I154" i="1"/>
  <c r="H140" i="1"/>
  <c r="H154" i="1"/>
  <c r="H72" i="1"/>
  <c r="H71" i="1" s="1"/>
  <c r="I72" i="1"/>
  <c r="I71" i="1" s="1"/>
  <c r="G73" i="1"/>
  <c r="G28" i="1"/>
  <c r="G32" i="1"/>
  <c r="H98" i="1" l="1"/>
  <c r="H16" i="1" s="1"/>
  <c r="H187" i="1" s="1"/>
  <c r="I98" i="1"/>
  <c r="I16" i="1" s="1"/>
  <c r="I187" i="1" s="1"/>
  <c r="G34" i="1"/>
  <c r="G26" i="1" l="1"/>
  <c r="G147" i="1"/>
  <c r="G144" i="1" s="1"/>
  <c r="G130" i="1"/>
  <c r="G87" i="1"/>
  <c r="G81" i="1" l="1"/>
  <c r="G179" i="1"/>
  <c r="G185" i="1" l="1"/>
  <c r="G142" i="1"/>
  <c r="G141" i="1" s="1"/>
  <c r="G126" i="1"/>
  <c r="G99" i="1"/>
  <c r="G19" i="1"/>
  <c r="G18" i="1" s="1"/>
  <c r="G59" i="1"/>
  <c r="G118" i="1"/>
  <c r="G120" i="1"/>
  <c r="G122" i="1"/>
  <c r="G128" i="1"/>
  <c r="G132" i="1"/>
  <c r="G134" i="1"/>
  <c r="G145" i="1"/>
  <c r="G152" i="1"/>
  <c r="G151" i="1" s="1"/>
  <c r="G150" i="1" s="1"/>
  <c r="G156" i="1"/>
  <c r="G155" i="1" s="1"/>
  <c r="G159" i="1"/>
  <c r="G158" i="1" s="1"/>
  <c r="G174" i="1"/>
  <c r="G177" i="1"/>
  <c r="G181" i="1"/>
  <c r="G109" i="1"/>
  <c r="G113" i="1"/>
  <c r="G106" i="1"/>
  <c r="G104" i="1"/>
  <c r="G102" i="1"/>
  <c r="G100" i="1"/>
  <c r="G115" i="1" l="1"/>
  <c r="G108" i="1"/>
  <c r="G167" i="1"/>
  <c r="G166" i="1" s="1"/>
  <c r="G140" i="1"/>
  <c r="G154" i="1"/>
  <c r="G93" i="1"/>
  <c r="G96" i="1"/>
  <c r="G94" i="1"/>
  <c r="G91" i="1"/>
  <c r="G89" i="1"/>
  <c r="G85" i="1"/>
  <c r="G79" i="1"/>
  <c r="G77" i="1"/>
  <c r="G66" i="1"/>
  <c r="G65" i="1" s="1"/>
  <c r="G67" i="1"/>
  <c r="G69" i="1"/>
  <c r="G22" i="1"/>
  <c r="G24" i="1"/>
  <c r="G37" i="1"/>
  <c r="G39" i="1"/>
  <c r="G41" i="1"/>
  <c r="G51" i="1"/>
  <c r="G55" i="1"/>
  <c r="G63" i="1"/>
  <c r="G44" i="1"/>
  <c r="G36" i="1"/>
  <c r="G184" i="1"/>
  <c r="G183" i="1" s="1"/>
  <c r="G72" i="1" l="1"/>
  <c r="G71" i="1" s="1"/>
  <c r="G43" i="1"/>
  <c r="G17" i="1" s="1"/>
  <c r="G161" i="1"/>
  <c r="G98" i="1"/>
  <c r="G62" i="1"/>
  <c r="G165" i="1"/>
  <c r="G61" i="1" l="1"/>
  <c r="G16" i="1" s="1"/>
  <c r="G187" i="1" l="1"/>
</calcChain>
</file>

<file path=xl/sharedStrings.xml><?xml version="1.0" encoding="utf-8"?>
<sst xmlns="http://schemas.openxmlformats.org/spreadsheetml/2006/main" count="911" uniqueCount="262">
  <si>
    <t>ЦСР</t>
  </si>
  <si>
    <t>АДМИНИСТРАЦИЯ СЯСЬКЕЛЕВСКОГО СЕЛЬСКОГО ПОСЕЛЕНИЯ ГАТЧИНСКОГО МУНИЦИПАЛЬНОГО РАЙОНА ЛЕНИНГРАДСКОЙ ОБЛАСТИ</t>
  </si>
  <si>
    <t>616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</si>
  <si>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</si>
  <si>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</si>
  <si>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</si>
  <si>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</si>
  <si>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</si>
  <si>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</si>
  <si>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61.П.01.11030</t>
  </si>
  <si>
    <t>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</si>
  <si>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Диспансеризация работников органов местного самоуправления</t>
  </si>
  <si>
    <t>61.П.01.15070</t>
  </si>
  <si>
    <t>Диспансеризация работников органов местного самоуправления (Закупка товаров, работ и услуг для обеспечения государственных (муниципальных) нужд)</t>
  </si>
  <si>
    <t>Осуществление полномочий в сфере административных правоотношений</t>
  </si>
  <si>
    <t>61.П.01.71340</t>
  </si>
  <si>
    <t>Осуществление полномочий в сфере административных правоотношений (Закупка товаров, работ и услуг для обеспечения государственных (муниципальных) нужд)</t>
  </si>
  <si>
    <t>Расходы на выплаты муниципальным служащим</t>
  </si>
  <si>
    <t>61.Ф.02.11020</t>
  </si>
  <si>
    <t>Расходы на выплаты муниципальным служащим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</si>
  <si>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главе администрации</t>
  </si>
  <si>
    <t>61.Ф.02.11040</t>
  </si>
  <si>
    <t>Расходы на выплаты главе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</si>
  <si>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работникам, замещающим должности, не являющиеся должностями муниципальной службы</t>
  </si>
  <si>
    <t>61.Ф.03.11030</t>
  </si>
  <si>
    <t>Расходы на выплаты работникам, замещающим должности, не являющиеся должностями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</si>
  <si>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</si>
  <si>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</si>
  <si>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</si>
  <si>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</si>
  <si>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Иные межбюджетные трансферты на осуществление части полномочий по исполнению бюджета муниципального образования (Межбюджетные трансферты)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</si>
  <si>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</si>
  <si>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</si>
  <si>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Иные межбюджетные трансферты на осуществление части полномочий по осуществлению финансового контроля бюджетов поселений (Межбюджетные трансферты)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</si>
  <si>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</si>
  <si>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62.Д.01.13150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</si>
  <si>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(Межбюджетные трансферты)</t>
  </si>
  <si>
    <t>Резервные фонды</t>
  </si>
  <si>
    <t>11</t>
  </si>
  <si>
    <t>Резервные фонды местных администраций</t>
  </si>
  <si>
    <t>62.Д.02.15020</t>
  </si>
  <si>
    <t>Резервные фонды местных администраций (Иные бюджетные ассигнования)</t>
  </si>
  <si>
    <t>Другие общегосударственные вопросы</t>
  </si>
  <si>
    <t>13</t>
  </si>
  <si>
    <t>Оценка недвижимости, признание прав и регулирование отношений по государственной и муниципальной собственности</t>
  </si>
  <si>
    <t>62.Д.02.15030</t>
  </si>
  <si>
    <t>Оценка недвижимости, признание прав и регулирование отношений по государственной и муниципальной собственности (Закупка товаров, работ и услуг для обеспечения государственных (муниципальных) нужд)</t>
  </si>
  <si>
    <t>Проведение прочих мероприятий организационного характера</t>
  </si>
  <si>
    <t>62.Д.02.15050</t>
  </si>
  <si>
    <t>Проведение прочих мероприятий организационного характера (Иные бюджетные ассигнования)</t>
  </si>
  <si>
    <t>Выплаты материальной помощи, поощрения за особые заслуги физическим и юридическим лицам</t>
  </si>
  <si>
    <t>62.Д.02.15060</t>
  </si>
  <si>
    <t>Выплаты материальной помощи, поощрения за особые заслуги физическим и юридическим лицам (Социальное обеспечение и иные выплаты населению)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</si>
  <si>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</si>
  <si>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</si>
  <si>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</si>
  <si>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</si>
  <si>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</si>
  <si>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</si>
  <si>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</si>
  <si>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</si>
  <si>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62.Д.02.51180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</si>
  <si>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</si>
  <si>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</si>
  <si>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</si>
  <si>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</si>
  <si>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Обеспечение первичных мер пожарной безопасности</t>
  </si>
  <si>
    <t>7Ю.4.02.15120</t>
  </si>
  <si>
    <t>Обеспечение первичных мер пожарной безопасности (Закупка товаров, работ и услуг для обеспечения государственных (муниципальных) нужд)</t>
  </si>
  <si>
    <t>Профилактика экстремизма и терроризма</t>
  </si>
  <si>
    <t>7Ю.4.02.15690</t>
  </si>
  <si>
    <t>Профилактика экстремизма и терроризма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</si>
  <si>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</si>
  <si>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</si>
  <si>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</si>
  <si>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Проведение мероприятий по обеспечению безопасности дорожного движения</t>
  </si>
  <si>
    <t>7Ю.4.06.15540</t>
  </si>
  <si>
    <t>Проведение мероприятий по обеспечению безопасности дорожного движения (Закупка товаров, работ и услуг для обеспечения государственных (муниципальных) нужд)</t>
  </si>
  <si>
    <t>Содержание и уборка автомобильных дорог</t>
  </si>
  <si>
    <t>7Ю.4.06.15600</t>
  </si>
  <si>
    <t>Содержание и уборка автомобильных дорог (Закупка товаров, работ и услуг для обеспечения государственных (муниципальных) нужд)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</si>
  <si>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</si>
  <si>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7Ю.4.06.15610</t>
  </si>
  <si>
    <t>Капитальный ремонт и ремонт дворовых территорий многоквартирных домов, проездов к дворовым территориям многоквартирных домов (Закупка товаров, работ и услуг для обеспечения государственных (муниципальных) нужд)</t>
  </si>
  <si>
    <t>Разработка проектно-сметной документации и ее экспертиза, проектно-изыскательские работы</t>
  </si>
  <si>
    <t>7Ю.4.06.16180</t>
  </si>
  <si>
    <t>Разработка проектно-сметной документации и ее экспертиза, проектно-изыскательские работы (Закупка товаров, работ и услуг для обеспечения государственных (муниципальных) нужд)</t>
  </si>
  <si>
    <t>Ремонт автомобильных дорог общего пользования местного значения</t>
  </si>
  <si>
    <t>7Ю.4.06.16230</t>
  </si>
  <si>
    <t>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</si>
  <si>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Организация и проведение мероприятия по профилактике дорожно-транспортных происшествий</t>
  </si>
  <si>
    <t>7Ю.4.06.19285</t>
  </si>
  <si>
    <t>Организация и проведение мероприятия по профилактике дорожно-транспортных происшествий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</si>
  <si>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</si>
  <si>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7Ю.4.06.S4660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</si>
  <si>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</si>
  <si>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</si>
  <si>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7Ю.4.06.S4770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</si>
  <si>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</si>
  <si>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Поддержка развития общественной инфраструктуры муниципального значения в части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</si>
  <si>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7Ю.4.06.S4840</t>
  </si>
  <si>
    <t>Поддержка развития общественной инфраструктуры муниципального значения в части капитального ремонта и ремонта дворовых территорий многоквартирных домов, проездов к дворовым территориям многоквартирных домов населенных пунктов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</si>
  <si>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</si>
  <si>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</si>
  <si>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Мероприятия по развитию и поддержке малого и среднего предпринимательства</t>
  </si>
  <si>
    <t>7Ю.4.01.15510</t>
  </si>
  <si>
    <t>Мероприятия по развитию и поддержке малого и среднего предпринимательства (Закупка товаров, работ и услуг для обеспечения государственных (муниципальных) нужд)</t>
  </si>
  <si>
    <t>Выполнение комплексных кадастровых работ</t>
  </si>
  <si>
    <t>7Ю.4.01.19100</t>
  </si>
  <si>
    <t>Выполнение комплексных кадастровых работ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</si>
  <si>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</si>
  <si>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</si>
  <si>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Жилищное хозяйство</t>
  </si>
  <si>
    <t>Иные межбюджетные трансферты на осуществление полномочий по жилищному контролю</t>
  </si>
  <si>
    <t>62.Д.01.13010</t>
  </si>
  <si>
    <t>Иные межбюджетные трансферты на осуществление полномочий по жилищному контролю (Межбюджетные трансферты)</t>
  </si>
  <si>
    <t>Иные межбюджетные трансферты на осуществление части полномочий по по некоторым жилищным вопросам</t>
  </si>
  <si>
    <t>62.Д.01.13030</t>
  </si>
  <si>
    <t>Иные межбюджетные трансферты на осуществление части полномочий по по некоторым жилищным вопросам (Межбюджетные трансферты)</t>
  </si>
  <si>
    <t>Мероприятия в области жилищного хозяйства</t>
  </si>
  <si>
    <t>7Ю.4.03.15210</t>
  </si>
  <si>
    <t>Мероприятия в области жилищного хозяйства (Закупка товаров, работ и услуг для обеспечения государственных (муниципальных) нужд)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</si>
  <si>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</si>
  <si>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7Ю.4.03.16400</t>
  </si>
  <si>
    <t>Перечисление ежемесячных взносов в фонд капитального ремонта общего имущества в многоквартирном доме на счет регионального оператора (Закупка товаров, работ и услуг для обеспечения государственных (муниципальных) нужд)</t>
  </si>
  <si>
    <t>Коммунальное хозяйство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</si>
  <si>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</si>
  <si>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62.Д.01.13070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</si>
  <si>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(Межбюджетные трансферты)</t>
  </si>
  <si>
    <t>Мероприятия в области коммунального хозяйства</t>
  </si>
  <si>
    <t>7Ю.4.03.15220</t>
  </si>
  <si>
    <t>Мероприятия в области коммунального хозяйства (Закупка товаров, работ и услуг для обеспечения государственных (муниципальных) нужд)</t>
  </si>
  <si>
    <t>Организация и содержание мест захоронений</t>
  </si>
  <si>
    <t>7Ю.4.03.15410</t>
  </si>
  <si>
    <t>Организация и содержание мест захоронений (Закупка товаров, работ и услуг для обеспечения государственных (муниципальных) нужд)</t>
  </si>
  <si>
    <t>Благоустройство</t>
  </si>
  <si>
    <t>Реализация программ формирования современной городской среды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</si>
  <si>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</si>
  <si>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Организация уличного освещения</t>
  </si>
  <si>
    <t>7Ю.4.03.15380</t>
  </si>
  <si>
    <t>Организация уличного освещения (Закупка товаров, работ и услуг для обеспечения государственных (муниципальных) нужд)</t>
  </si>
  <si>
    <t>Мероприятия по озеленению территории</t>
  </si>
  <si>
    <t>7Ю.4.03.15400</t>
  </si>
  <si>
    <t>Мероприятия по озеленению территории (Закупка товаров, работ и услуг для обеспечения государственных (муниципальных) нужд)</t>
  </si>
  <si>
    <t>Мероприятия в области благоустройства</t>
  </si>
  <si>
    <t>7Ю.4.03.15420</t>
  </si>
  <si>
    <t>Мероприятия в области благоустройства (Закупка товаров, работ и услуг для обеспечения государственных (муниципальных) нужд)</t>
  </si>
  <si>
    <t>Мероприятия по энергосбережению и повышению энергетической эффективности</t>
  </si>
  <si>
    <t>7Ю.4.03.15530</t>
  </si>
  <si>
    <t>Мероприятия по энергосбережению и повышению энергетической эффективности (Закупка товаров, работ и услуг для обеспечения государственных (муниципальных) нужд)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</si>
  <si>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</si>
  <si>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Реализация комплекса мероприятий по борьбе с борщевиком Сосновского на территориях муниципальных образований Ленинградской области (Закупка товаров, работ и услуг для обеспечения государственных (муниципальных) нужд)</t>
  </si>
  <si>
    <t>Мероприятия по созданию мест (площадок) накопления твердых коммунальных отходов</t>
  </si>
  <si>
    <t>Мероприятия по созданию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</si>
  <si>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</si>
  <si>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</si>
  <si>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</si>
  <si>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</si>
  <si>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Организация и проведение культурно-массовых молодежных мероприятий</t>
  </si>
  <si>
    <t>7Ю.4.05.15230</t>
  </si>
  <si>
    <t>Организация и проведение культурно-массовых молодежных мероприятий (Закупка товаров, работ и услуг для обеспечения государственных (муниципальных) нужд)</t>
  </si>
  <si>
    <t>Реализация комплекса мер по профилактике девиантного поведения молодежи и трудовой адаптации несовершеннолетних</t>
  </si>
  <si>
    <t>7Ю.4.05.18310</t>
  </si>
  <si>
    <t>Реализация комплекса мер по профилактике девиантного поведения молодежи и трудовой адаптации несовершеннолетних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</si>
  <si>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</si>
  <si>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</si>
  <si>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</si>
  <si>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Обеспечение деятельности подведомственных учреждений культуры</t>
  </si>
  <si>
    <t>7Ю.4.04.12500</t>
  </si>
  <si>
    <t>Обеспечение деятельности подведомственных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</si>
  <si>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культуры (Закупка товаров, работ и услуг для обеспечения государственных (муниципальных) нужд)</t>
  </si>
  <si>
    <t>Обеспечение деятельности подведомственных учреждений культуры (Иные бюджетные ассигнования)</t>
  </si>
  <si>
    <t>Обеспечение деятельности муниципальных библиотек</t>
  </si>
  <si>
    <t>7Ю.4.04.12600</t>
  </si>
  <si>
    <t>Обеспечение деятельности муниципальных библиотек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</si>
  <si>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муниципальных библиотек (Закупка товаров, работ и услуг для обеспечения государственных (муниципальных) нужд)</t>
  </si>
  <si>
    <t>Проведение культурно-массовых мероприятий к праздничным и памятным датам</t>
  </si>
  <si>
    <t>7Ю.4.04.15630</t>
  </si>
  <si>
    <t>Проведение культурно-массовых мероприятий к праздничным и памятным датам (Закупка товаров, работ и услуг для обеспечения государственных (муниципальных) нужд)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</si>
  <si>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</si>
  <si>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7Ю.4.04.S0360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</si>
  <si>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</si>
  <si>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</si>
  <si>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7Ю.4.04.S4840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</si>
  <si>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 (Закупка товаров, работ и услуг для обеспечения государственных (муниципальных) нужд)</t>
  </si>
  <si>
    <t>СОЦИАЛЬНАЯ ПОЛИТИКА</t>
  </si>
  <si>
    <t>10</t>
  </si>
  <si>
    <t>Пенсионное обеспечение</t>
  </si>
  <si>
    <t>Доплаты к пенсиям муниципальных служащих</t>
  </si>
  <si>
    <t>62.Д.02.15280</t>
  </si>
  <si>
    <t>Доплаты к пенсиям муниципальных служащих (Социальное обеспечение и иные выплаты населению)</t>
  </si>
  <si>
    <t>Реализация мероприятий по обеспечению жильем молодых семей</t>
  </si>
  <si>
    <t>Реализация мероприятий по обеспечению жильем молодых семей (Социальное обеспечение и иные выплаты населению)</t>
  </si>
  <si>
    <t>ФИЗИЧЕСКАЯ КУЛЬТУРА И СПОРТ</t>
  </si>
  <si>
    <t>Массовый спорт</t>
  </si>
  <si>
    <t>Организация и проведение мероприятий в области физической культуры и спорта</t>
  </si>
  <si>
    <t>7Ю.4.05.15340</t>
  </si>
  <si>
    <t>Организация и проведение мероприятий в области физической культуры и спорта (Закупка товаров, работ и услуг для обеспечения государственных (муниципальных) нужд)</t>
  </si>
  <si>
    <t>Всего</t>
  </si>
  <si>
    <t>МУНИЦИПАЛЬНОЕ КАЗЕННОЕ УЧРЕЖДЕНИЕ КУЛЬТУРЫ "СЯСЬКЕЛЕВСКИЙ ИНФОРМАЦИОННО-ДОСУГОВЫЙ ЦЕНТР"</t>
  </si>
  <si>
    <t>Наименование показателя</t>
  </si>
  <si>
    <t>Код главного распорядителя</t>
  </si>
  <si>
    <t>Код раздела</t>
  </si>
  <si>
    <t>Код подраздела</t>
  </si>
  <si>
    <t>Код целевой статьи</t>
  </si>
  <si>
    <t>200</t>
  </si>
  <si>
    <t>100</t>
  </si>
  <si>
    <t>500</t>
  </si>
  <si>
    <t>800</t>
  </si>
  <si>
    <t>300</t>
  </si>
  <si>
    <t>Код вида расхода</t>
  </si>
  <si>
    <t>Ведомственная структура расходов бюджета</t>
  </si>
  <si>
    <t>Обеспечение деятельности органов местного самоуправления (Иные бюджетные ассигнования)</t>
  </si>
  <si>
    <t>Реализация комплекса мер по профилактике девиантного поведения молодежи и трудовой адаптации несовершеннолетних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</si>
  <si>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62.Д.02.15360</t>
  </si>
  <si>
    <t>Прочие расходы по содержанию объектов муниципальной собственности</t>
  </si>
  <si>
    <t>Прочие расходы по содержанию объектов муниципальной собственности (Закупка товаров, работ и услуг для обеспечения государственных (муниципальных) нужд)</t>
  </si>
  <si>
    <t>Сбор и удаление ТКО с несанкционированных свалок</t>
  </si>
  <si>
    <t>Сбор и удаление ТКО с несанкционированных свалок (Закупка товаров, работ и услуг для обеспечения государственных (муниципальных) нужд)</t>
  </si>
  <si>
    <t>7Ю.4.03.16720</t>
  </si>
  <si>
    <t>Мероприятия по формированию доступной среды жизнедеятельности для инвалидов в Ленинградской области</t>
  </si>
  <si>
    <t>7Ю.4.04.S0930</t>
  </si>
  <si>
    <t>Мероприятия по формированию доступной среды жизнедеятельности для инвалидов в Ленинградской области (Закупка товаров, работ и услуг для обеспечения государственных (муниципальных) нужд)</t>
  </si>
  <si>
    <t>Резервные фонды местных администраций (Закупка товаров, работ и услуг для обеспечения государственных (муниципальных) нужд)</t>
  </si>
  <si>
    <t>61.Ф.02.55490</t>
  </si>
  <si>
    <t>Поощрение муниципальных управленческих команд</t>
  </si>
  <si>
    <t>Поощрение муниципальных управленческих команд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</si>
  <si>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61.Ф.03.55490</t>
  </si>
  <si>
    <t>Капитальный ремонт автомобильных дорог общего пользования местного значения</t>
  </si>
  <si>
    <t>7Ю.4.06.18960</t>
  </si>
  <si>
    <t>Капитальный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</si>
  <si>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7Ю.7.01.L4970</t>
  </si>
  <si>
    <t>7Ю.2.F2.55550</t>
  </si>
  <si>
    <t>7Ю.7.04.S4790</t>
  </si>
  <si>
    <t>7Ю.7.03.S4310</t>
  </si>
  <si>
    <t>Развитие сети учреждений кльтурно-досугового типа</t>
  </si>
  <si>
    <t>Развитие сети учреждений кльтурно-досугового типа (Закупка товаров, работ и услуг для обеспечения государственных (муниципальных) нужд)</t>
  </si>
  <si>
    <t>7Ю.2.А1.55130</t>
  </si>
  <si>
    <t>Приложение 7</t>
  </si>
  <si>
    <t>Сумма (тыс. руб.)</t>
  </si>
  <si>
    <t>2024 год</t>
  </si>
  <si>
    <t>2025 год</t>
  </si>
  <si>
    <t>2026 год</t>
  </si>
  <si>
    <t>Охрана  окружающей среды</t>
  </si>
  <si>
    <t>Мероприятия по ликвидации несанкционированных свалок</t>
  </si>
  <si>
    <t>7Ю.7.04.S4880</t>
  </si>
  <si>
    <t>Мероприятия по ликвидации несанкционированных свалок (Закупка товаров, работ и услуг для обеспечения государственных (муниципальных) нужд</t>
  </si>
  <si>
    <t>Другие вопросы в области охраны окружающей среды</t>
  </si>
  <si>
    <t>Сяськелевского сельского поселения на 2024 год и плановый период 2025 и 2026 годов</t>
  </si>
  <si>
    <t>Социальное обеспечение населения</t>
  </si>
  <si>
    <t>62.Д.01.15040</t>
  </si>
  <si>
    <t>Исполнение судебных актов, вступивших в законную силу</t>
  </si>
  <si>
    <t>Исполнение судебных актов, вступивших в законную силу (Иные бюджетные ассигнования)</t>
  </si>
  <si>
    <t>к Решению совета депутатов</t>
  </si>
  <si>
    <t>МО "Сяськелевское сельское поселение"</t>
  </si>
  <si>
    <t>Гатчинского муниципального района</t>
  </si>
  <si>
    <t>Ленинградской области от 14.12.2023 № 254</t>
  </si>
  <si>
    <t>в редакции Решения совета депутатов</t>
  </si>
  <si>
    <t>Гатчинского муниципального округа</t>
  </si>
  <si>
    <t>Приложение 6</t>
  </si>
  <si>
    <t xml:space="preserve"> Резервные фонды местных администраций (Иные бюджетные ассигнования)</t>
  </si>
  <si>
    <t>от 06.12.2024 №100)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</si>
</sst>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16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0" fontId="6" fillId="0" borderId="0" xfId="0" applyFont="1" applyAlignment="1">
      <alignment horizontal="right"/>
    </xf>
    <xf numFmtId="49" fontId="2" fillId="3" borderId="2" xfId="0" applyNumberFormat="1" applyFont="1" applyFill="1" applyBorder="1" applyAlignment="1">
      <alignment horizontal="justify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4" fillId="2" borderId="2" xfId="0" applyNumberFormat="1" applyFont="1" applyFill="1" applyBorder="1" applyAlignment="1">
      <alignment horizontal="right" vertical="center"/>
    </xf>
    <xf numFmtId="49" fontId="2" fillId="4" borderId="2" xfId="0" applyNumberFormat="1" applyFont="1" applyFill="1" applyBorder="1" applyAlignment="1">
      <alignment horizontal="justify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right" vertical="center"/>
    </xf>
    <xf numFmtId="49" fontId="2" fillId="5" borderId="2" xfId="0" applyNumberFormat="1" applyFont="1" applyFill="1" applyBorder="1" applyAlignment="1">
      <alignment horizontal="justify" vertical="center" wrapText="1"/>
    </xf>
    <xf numFmtId="49" fontId="2" fillId="5" borderId="2" xfId="0" applyNumberFormat="1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right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8" fillId="5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64" fontId="10" fillId="2" borderId="2" xfId="0" applyNumberFormat="1" applyFont="1" applyFill="1" applyBorder="1" applyAlignment="1">
      <alignment horizontal="justify" vertical="center" wrapText="1"/>
    </xf>
    <xf numFmtId="4" fontId="10" fillId="2" borderId="2" xfId="0" applyNumberFormat="1" applyFont="1" applyFill="1" applyBorder="1" applyAlignment="1">
      <alignment horizontal="right" vertical="center"/>
    </xf>
    <xf numFmtId="49" fontId="10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justify" vertical="center" wrapText="1"/>
    </xf>
    <xf numFmtId="4" fontId="12" fillId="2" borderId="2" xfId="0" applyNumberFormat="1" applyFont="1" applyFill="1" applyBorder="1" applyAlignment="1">
      <alignment horizontal="right" vertical="center"/>
    </xf>
    <xf numFmtId="164" fontId="13" fillId="2" borderId="2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right"/>
    </xf>
    <xf numFmtId="49" fontId="3" fillId="6" borderId="2" xfId="0" applyNumberFormat="1" applyFont="1" applyFill="1" applyBorder="1" applyAlignment="1">
      <alignment horizontal="justify" vertical="center" wrapText="1"/>
    </xf>
    <xf numFmtId="49" fontId="3" fillId="6" borderId="2" xfId="0" applyNumberFormat="1" applyFont="1" applyFill="1" applyBorder="1" applyAlignment="1">
      <alignment horizontal="center" vertical="center" wrapText="1"/>
    </xf>
    <xf numFmtId="4" fontId="3" fillId="6" borderId="2" xfId="0" applyNumberFormat="1" applyFont="1" applyFill="1" applyBorder="1" applyAlignment="1">
      <alignment horizontal="right" vertical="center"/>
    </xf>
    <xf numFmtId="49" fontId="4" fillId="6" borderId="2" xfId="0" applyNumberFormat="1" applyFont="1" applyFill="1" applyBorder="1" applyAlignment="1">
      <alignment horizontal="justify" vertical="center" wrapText="1"/>
    </xf>
    <xf numFmtId="49" fontId="4" fillId="6" borderId="2" xfId="0" applyNumberFormat="1" applyFont="1" applyFill="1" applyBorder="1" applyAlignment="1">
      <alignment horizontal="center" vertical="center" wrapText="1"/>
    </xf>
    <xf numFmtId="4" fontId="4" fillId="6" borderId="2" xfId="0" applyNumberFormat="1" applyFont="1" applyFill="1" applyBorder="1" applyAlignment="1">
      <alignment horizontal="right" vertical="center"/>
    </xf>
    <xf numFmtId="4" fontId="10" fillId="6" borderId="2" xfId="0" applyNumberFormat="1" applyFont="1" applyFill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4" fontId="9" fillId="6" borderId="2" xfId="0" applyNumberFormat="1" applyFont="1" applyFill="1" applyBorder="1" applyAlignment="1">
      <alignment horizontal="right" vertical="center"/>
    </xf>
    <xf numFmtId="164" fontId="14" fillId="2" borderId="4" xfId="0" applyNumberFormat="1" applyFont="1" applyFill="1" applyBorder="1" applyAlignment="1">
      <alignment horizontal="center" vertical="center" wrapText="1"/>
    </xf>
    <xf numFmtId="49" fontId="14" fillId="4" borderId="2" xfId="0" applyNumberFormat="1" applyFont="1" applyFill="1" applyBorder="1" applyAlignment="1">
      <alignment horizontal="justify" vertical="center" wrapText="1"/>
    </xf>
    <xf numFmtId="49" fontId="15" fillId="4" borderId="2" xfId="0" applyNumberFormat="1" applyFont="1" applyFill="1" applyBorder="1" applyAlignment="1">
      <alignment horizontal="center" vertical="center" wrapText="1"/>
    </xf>
    <xf numFmtId="49" fontId="14" fillId="7" borderId="2" xfId="0" applyNumberFormat="1" applyFont="1" applyFill="1" applyBorder="1" applyAlignment="1">
      <alignment horizontal="justify" vertical="center" wrapText="1"/>
    </xf>
    <xf numFmtId="49" fontId="15" fillId="7" borderId="2" xfId="0" applyNumberFormat="1" applyFont="1" applyFill="1" applyBorder="1" applyAlignment="1">
      <alignment horizontal="center" vertical="center" wrapText="1"/>
    </xf>
    <xf numFmtId="4" fontId="2" fillId="7" borderId="2" xfId="0" applyNumberFormat="1" applyFont="1" applyFill="1" applyBorder="1" applyAlignment="1">
      <alignment horizontal="right" vertical="center"/>
    </xf>
    <xf numFmtId="4" fontId="2" fillId="6" borderId="2" xfId="0" applyNumberFormat="1" applyFont="1" applyFill="1" applyBorder="1" applyAlignment="1">
      <alignment horizontal="right" vertical="center"/>
    </xf>
    <xf numFmtId="49" fontId="12" fillId="6" borderId="2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64" fontId="14" fillId="2" borderId="5" xfId="0" applyNumberFormat="1" applyFont="1" applyFill="1" applyBorder="1" applyAlignment="1">
      <alignment horizontal="center" vertical="center" wrapText="1"/>
    </xf>
    <xf numFmtId="164" fontId="14" fillId="2" borderId="6" xfId="0" applyNumberFormat="1" applyFont="1" applyFill="1" applyBorder="1" applyAlignment="1">
      <alignment horizontal="center" vertical="center" wrapText="1"/>
    </xf>
    <xf numFmtId="164" fontId="14" fillId="2" borderId="7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164" fontId="1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8"/>
  <sheetViews>
    <sheetView showGridLines="0" tabSelected="1" zoomScale="82" zoomScaleNormal="82" workbookViewId="0">
      <selection activeCell="I8" sqref="I8"/>
    </sheetView>
  </sheetViews>
  <sheetFormatPr defaultRowHeight="10.199999999999999" customHeight="1" x14ac:dyDescent="0.3"/>
  <cols>
    <col min="1" max="1" width="45.33203125" customWidth="1"/>
    <col min="2" max="2" width="16.6640625" customWidth="1"/>
    <col min="3" max="4" width="10.6640625" customWidth="1"/>
    <col min="5" max="6" width="16.44140625" customWidth="1"/>
    <col min="7" max="9" width="17" customWidth="1"/>
  </cols>
  <sheetData>
    <row r="1" spans="1:9" ht="14.25" customHeight="1" x14ac:dyDescent="0.3">
      <c r="G1" s="7"/>
      <c r="H1" s="7"/>
      <c r="I1" s="7" t="s">
        <v>238</v>
      </c>
    </row>
    <row r="2" spans="1:9" ht="13.5" customHeight="1" x14ac:dyDescent="0.3">
      <c r="G2" s="7"/>
      <c r="H2" s="7"/>
      <c r="I2" s="7" t="s">
        <v>253</v>
      </c>
    </row>
    <row r="3" spans="1:9" ht="13.5" customHeight="1" x14ac:dyDescent="0.3">
      <c r="G3" s="7"/>
      <c r="H3" s="7"/>
      <c r="I3" s="7" t="s">
        <v>254</v>
      </c>
    </row>
    <row r="4" spans="1:9" ht="11.25" customHeight="1" x14ac:dyDescent="0.3">
      <c r="G4" s="7"/>
      <c r="H4" s="7"/>
      <c r="I4" s="7" t="s">
        <v>255</v>
      </c>
    </row>
    <row r="5" spans="1:9" ht="14.25" customHeight="1" x14ac:dyDescent="0.3">
      <c r="G5" s="7"/>
      <c r="H5" s="7"/>
      <c r="I5" s="7" t="s">
        <v>256</v>
      </c>
    </row>
    <row r="6" spans="1:9" ht="13.5" customHeight="1" x14ac:dyDescent="0.3">
      <c r="G6" s="7"/>
      <c r="H6" s="7"/>
      <c r="I6" s="7" t="s">
        <v>257</v>
      </c>
    </row>
    <row r="7" spans="1:9" ht="12.75" customHeight="1" x14ac:dyDescent="0.3">
      <c r="I7" s="7" t="s">
        <v>258</v>
      </c>
    </row>
    <row r="8" spans="1:9" ht="13.5" customHeight="1" x14ac:dyDescent="0.3">
      <c r="I8" s="7" t="s">
        <v>261</v>
      </c>
    </row>
    <row r="9" spans="1:9" ht="15.75" customHeight="1" x14ac:dyDescent="0.3">
      <c r="I9" s="7" t="s">
        <v>259</v>
      </c>
    </row>
    <row r="10" spans="1:9" ht="10.199999999999999" customHeight="1" x14ac:dyDescent="0.3">
      <c r="I10" s="7"/>
    </row>
    <row r="11" spans="1:9" ht="19.95" customHeight="1" x14ac:dyDescent="0.3">
      <c r="A11" s="53" t="s">
        <v>211</v>
      </c>
      <c r="B11" s="53"/>
      <c r="C11" s="53"/>
      <c r="D11" s="53"/>
      <c r="E11" s="53"/>
      <c r="F11" s="53"/>
      <c r="G11" s="53"/>
      <c r="H11" s="53"/>
      <c r="I11" s="53"/>
    </row>
    <row r="12" spans="1:9" ht="17.399999999999999" x14ac:dyDescent="0.3">
      <c r="A12" s="54" t="s">
        <v>248</v>
      </c>
      <c r="B12" s="54"/>
      <c r="C12" s="54"/>
      <c r="D12" s="54"/>
      <c r="E12" s="54"/>
      <c r="F12" s="54"/>
      <c r="G12" s="54"/>
      <c r="H12" s="54"/>
      <c r="I12" s="54"/>
    </row>
    <row r="13" spans="1:9" ht="19.95" customHeight="1" x14ac:dyDescent="0.3">
      <c r="A13" s="1"/>
      <c r="B13" s="1"/>
      <c r="C13" s="1"/>
      <c r="D13" s="1"/>
      <c r="E13" s="1"/>
      <c r="F13" s="1"/>
    </row>
    <row r="14" spans="1:9" ht="15" customHeight="1" x14ac:dyDescent="0.3">
      <c r="A14" s="60" t="s">
        <v>200</v>
      </c>
      <c r="B14" s="58" t="s">
        <v>201</v>
      </c>
      <c r="C14" s="58" t="s">
        <v>202</v>
      </c>
      <c r="D14" s="58" t="s">
        <v>203</v>
      </c>
      <c r="E14" s="58" t="s">
        <v>204</v>
      </c>
      <c r="F14" s="58" t="s">
        <v>210</v>
      </c>
      <c r="G14" s="55" t="s">
        <v>239</v>
      </c>
      <c r="H14" s="56"/>
      <c r="I14" s="57"/>
    </row>
    <row r="15" spans="1:9" ht="52.5" customHeight="1" x14ac:dyDescent="0.3">
      <c r="A15" s="61"/>
      <c r="B15" s="59"/>
      <c r="C15" s="59"/>
      <c r="D15" s="59"/>
      <c r="E15" s="59" t="s">
        <v>0</v>
      </c>
      <c r="F15" s="59"/>
      <c r="G15" s="45" t="s">
        <v>240</v>
      </c>
      <c r="H15" s="45" t="s">
        <v>241</v>
      </c>
      <c r="I15" s="45" t="s">
        <v>242</v>
      </c>
    </row>
    <row r="16" spans="1:9" ht="85.5" customHeight="1" x14ac:dyDescent="0.3">
      <c r="A16" s="8" t="s">
        <v>1</v>
      </c>
      <c r="B16" s="9" t="s">
        <v>2</v>
      </c>
      <c r="C16" s="9"/>
      <c r="D16" s="9"/>
      <c r="E16" s="9"/>
      <c r="F16" s="9"/>
      <c r="G16" s="10">
        <f>G17+G61+G65+G71+G98+G140+G136+G150+G154+G161</f>
        <v>59169.150000000009</v>
      </c>
      <c r="H16" s="10">
        <f>H17+H61+H65+H71+H98+H140+H136+H150+H154+H161</f>
        <v>42729.279999999999</v>
      </c>
      <c r="I16" s="10">
        <f>I17+I61+I65+I71+I98+I140+I136+I150+I154+I161</f>
        <v>40128.36</v>
      </c>
    </row>
    <row r="17" spans="1:10" ht="34.200000000000003" customHeight="1" x14ac:dyDescent="0.3">
      <c r="A17" s="13" t="s">
        <v>3</v>
      </c>
      <c r="B17" s="14" t="s">
        <v>2</v>
      </c>
      <c r="C17" s="14" t="s">
        <v>4</v>
      </c>
      <c r="D17" s="14" t="s">
        <v>5</v>
      </c>
      <c r="E17" s="14"/>
      <c r="F17" s="14"/>
      <c r="G17" s="15">
        <f>G18+G36+G43+G46</f>
        <v>23323.86</v>
      </c>
      <c r="H17" s="15">
        <f t="shared" ref="H17:I17" si="0">H18+H36+H43+H46</f>
        <v>18215</v>
      </c>
      <c r="I17" s="15">
        <f t="shared" si="0"/>
        <v>19030</v>
      </c>
    </row>
    <row r="18" spans="1:10" ht="108.75" customHeight="1" x14ac:dyDescent="0.3">
      <c r="A18" s="16" t="s">
        <v>6</v>
      </c>
      <c r="B18" s="17" t="s">
        <v>2</v>
      </c>
      <c r="C18" s="17" t="s">
        <v>4</v>
      </c>
      <c r="D18" s="17" t="s">
        <v>7</v>
      </c>
      <c r="E18" s="17"/>
      <c r="F18" s="17"/>
      <c r="G18" s="18">
        <f>G19++G23+G25+G27+G29+G31+G33+G35</f>
        <v>22297.09</v>
      </c>
      <c r="H18" s="18">
        <f t="shared" ref="H18:I18" si="1">H19++H23+H25+H27+H29+H31+H33+H35</f>
        <v>17690</v>
      </c>
      <c r="I18" s="18">
        <f t="shared" si="1"/>
        <v>18500</v>
      </c>
      <c r="J18" s="26"/>
    </row>
    <row r="19" spans="1:10" ht="34.200000000000003" customHeight="1" x14ac:dyDescent="0.3">
      <c r="A19" s="2" t="s">
        <v>8</v>
      </c>
      <c r="B19" s="3" t="s">
        <v>2</v>
      </c>
      <c r="C19" s="3" t="s">
        <v>4</v>
      </c>
      <c r="D19" s="3" t="s">
        <v>7</v>
      </c>
      <c r="E19" s="3" t="s">
        <v>9</v>
      </c>
      <c r="F19" s="3"/>
      <c r="G19" s="11">
        <f>G20+G21</f>
        <v>2080.84</v>
      </c>
      <c r="H19" s="11">
        <f t="shared" ref="H19:I19" si="2">H20+H21</f>
        <v>1986.48</v>
      </c>
      <c r="I19" s="11">
        <f t="shared" si="2"/>
        <v>2146.48</v>
      </c>
    </row>
    <row r="20" spans="1:10" ht="85.5" customHeight="1" x14ac:dyDescent="0.3">
      <c r="A20" s="4" t="s">
        <v>10</v>
      </c>
      <c r="B20" s="5" t="s">
        <v>2</v>
      </c>
      <c r="C20" s="5" t="s">
        <v>4</v>
      </c>
      <c r="D20" s="5" t="s">
        <v>7</v>
      </c>
      <c r="E20" s="5" t="s">
        <v>9</v>
      </c>
      <c r="F20" s="5" t="s">
        <v>205</v>
      </c>
      <c r="G20" s="12">
        <f>2076.32-0.01</f>
        <v>2076.31</v>
      </c>
      <c r="H20" s="12">
        <v>1986.48</v>
      </c>
      <c r="I20" s="12">
        <v>2146.48</v>
      </c>
    </row>
    <row r="21" spans="1:10" ht="75.75" customHeight="1" x14ac:dyDescent="0.3">
      <c r="A21" s="4" t="s">
        <v>212</v>
      </c>
      <c r="B21" s="5" t="s">
        <v>2</v>
      </c>
      <c r="C21" s="5" t="s">
        <v>4</v>
      </c>
      <c r="D21" s="5" t="s">
        <v>7</v>
      </c>
      <c r="E21" s="5" t="s">
        <v>9</v>
      </c>
      <c r="F21" s="5" t="s">
        <v>208</v>
      </c>
      <c r="G21" s="12">
        <f>1+3.53</f>
        <v>4.5299999999999994</v>
      </c>
      <c r="H21" s="12">
        <v>0</v>
      </c>
      <c r="I21" s="12">
        <v>0</v>
      </c>
    </row>
    <row r="22" spans="1:10" ht="34.200000000000003" customHeight="1" x14ac:dyDescent="0.3">
      <c r="A22" s="2" t="s">
        <v>11</v>
      </c>
      <c r="B22" s="3" t="s">
        <v>2</v>
      </c>
      <c r="C22" s="3" t="s">
        <v>4</v>
      </c>
      <c r="D22" s="3" t="s">
        <v>7</v>
      </c>
      <c r="E22" s="3" t="s">
        <v>12</v>
      </c>
      <c r="F22" s="3"/>
      <c r="G22" s="11">
        <f>G23</f>
        <v>79.739999999999995</v>
      </c>
      <c r="H22" s="11">
        <f t="shared" ref="H22:I22" si="3">H23</f>
        <v>550</v>
      </c>
      <c r="I22" s="11">
        <f t="shared" si="3"/>
        <v>600</v>
      </c>
    </row>
    <row r="23" spans="1:10" ht="85.5" customHeight="1" x14ac:dyDescent="0.3">
      <c r="A23" s="4" t="s">
        <v>13</v>
      </c>
      <c r="B23" s="5" t="s">
        <v>2</v>
      </c>
      <c r="C23" s="5" t="s">
        <v>4</v>
      </c>
      <c r="D23" s="5" t="s">
        <v>7</v>
      </c>
      <c r="E23" s="5" t="s">
        <v>12</v>
      </c>
      <c r="F23" s="5" t="s">
        <v>205</v>
      </c>
      <c r="G23" s="12">
        <v>79.739999999999995</v>
      </c>
      <c r="H23" s="12">
        <v>550</v>
      </c>
      <c r="I23" s="12">
        <v>600</v>
      </c>
    </row>
    <row r="24" spans="1:10" ht="51.45" customHeight="1" x14ac:dyDescent="0.3">
      <c r="A24" s="2" t="s">
        <v>14</v>
      </c>
      <c r="B24" s="3" t="s">
        <v>2</v>
      </c>
      <c r="C24" s="3" t="s">
        <v>4</v>
      </c>
      <c r="D24" s="3" t="s">
        <v>7</v>
      </c>
      <c r="E24" s="3" t="s">
        <v>15</v>
      </c>
      <c r="F24" s="3"/>
      <c r="G24" s="11">
        <f>G25</f>
        <v>3.52</v>
      </c>
      <c r="H24" s="11">
        <f t="shared" ref="H24:I24" si="4">H25</f>
        <v>3.52</v>
      </c>
      <c r="I24" s="11">
        <f t="shared" si="4"/>
        <v>3.52</v>
      </c>
    </row>
    <row r="25" spans="1:10" ht="102.6" customHeight="1" x14ac:dyDescent="0.3">
      <c r="A25" s="4" t="s">
        <v>16</v>
      </c>
      <c r="B25" s="5" t="s">
        <v>2</v>
      </c>
      <c r="C25" s="5" t="s">
        <v>4</v>
      </c>
      <c r="D25" s="5" t="s">
        <v>7</v>
      </c>
      <c r="E25" s="5" t="s">
        <v>15</v>
      </c>
      <c r="F25" s="5" t="s">
        <v>205</v>
      </c>
      <c r="G25" s="12">
        <v>3.52</v>
      </c>
      <c r="H25" s="12">
        <v>3.52</v>
      </c>
      <c r="I25" s="12">
        <v>3.52</v>
      </c>
    </row>
    <row r="26" spans="1:10" ht="34.200000000000003" customHeight="1" x14ac:dyDescent="0.3">
      <c r="A26" s="2" t="s">
        <v>17</v>
      </c>
      <c r="B26" s="3" t="s">
        <v>2</v>
      </c>
      <c r="C26" s="3" t="s">
        <v>4</v>
      </c>
      <c r="D26" s="3" t="s">
        <v>7</v>
      </c>
      <c r="E26" s="3" t="s">
        <v>18</v>
      </c>
      <c r="F26" s="3"/>
      <c r="G26" s="11">
        <f>G27</f>
        <v>14681.23</v>
      </c>
      <c r="H26" s="11">
        <f t="shared" ref="H26:I26" si="5">H27</f>
        <v>10365.59</v>
      </c>
      <c r="I26" s="11">
        <f t="shared" si="5"/>
        <v>10776.04</v>
      </c>
    </row>
    <row r="27" spans="1:10" ht="157.5" customHeight="1" x14ac:dyDescent="0.3">
      <c r="A27" s="4" t="s">
        <v>19</v>
      </c>
      <c r="B27" s="5" t="s">
        <v>2</v>
      </c>
      <c r="C27" s="5" t="s">
        <v>4</v>
      </c>
      <c r="D27" s="5" t="s">
        <v>7</v>
      </c>
      <c r="E27" s="5" t="s">
        <v>18</v>
      </c>
      <c r="F27" s="5" t="s">
        <v>206</v>
      </c>
      <c r="G27" s="12">
        <v>14681.23</v>
      </c>
      <c r="H27" s="12">
        <v>10365.59</v>
      </c>
      <c r="I27" s="12">
        <v>10776.04</v>
      </c>
    </row>
    <row r="28" spans="1:10" ht="34.200000000000003" customHeight="1" x14ac:dyDescent="0.3">
      <c r="A28" s="2" t="s">
        <v>20</v>
      </c>
      <c r="B28" s="3" t="s">
        <v>2</v>
      </c>
      <c r="C28" s="3" t="s">
        <v>4</v>
      </c>
      <c r="D28" s="3" t="s">
        <v>7</v>
      </c>
      <c r="E28" s="3" t="s">
        <v>21</v>
      </c>
      <c r="F28" s="3"/>
      <c r="G28" s="11">
        <f>G29</f>
        <v>3232.52</v>
      </c>
      <c r="H28" s="11">
        <f t="shared" ref="H28:I28" si="6">H29</f>
        <v>2728.21</v>
      </c>
      <c r="I28" s="11">
        <f t="shared" si="6"/>
        <v>2836.36</v>
      </c>
    </row>
    <row r="29" spans="1:10" ht="171" customHeight="1" x14ac:dyDescent="0.3">
      <c r="A29" s="4" t="s">
        <v>22</v>
      </c>
      <c r="B29" s="5" t="s">
        <v>2</v>
      </c>
      <c r="C29" s="5" t="s">
        <v>4</v>
      </c>
      <c r="D29" s="5" t="s">
        <v>7</v>
      </c>
      <c r="E29" s="5" t="s">
        <v>21</v>
      </c>
      <c r="F29" s="5" t="s">
        <v>206</v>
      </c>
      <c r="G29" s="12">
        <f>2604.37+380+248.15</f>
        <v>3232.52</v>
      </c>
      <c r="H29" s="12">
        <v>2728.21</v>
      </c>
      <c r="I29" s="12">
        <v>2836.36</v>
      </c>
    </row>
    <row r="30" spans="1:10" ht="34.200000000000003" customHeight="1" x14ac:dyDescent="0.3">
      <c r="A30" s="2" t="s">
        <v>225</v>
      </c>
      <c r="B30" s="3" t="s">
        <v>2</v>
      </c>
      <c r="C30" s="3" t="s">
        <v>4</v>
      </c>
      <c r="D30" s="3" t="s">
        <v>7</v>
      </c>
      <c r="E30" s="3" t="s">
        <v>224</v>
      </c>
      <c r="F30" s="3"/>
      <c r="G30" s="11">
        <f>G31</f>
        <v>110.93</v>
      </c>
      <c r="H30" s="11">
        <f t="shared" ref="H30:I30" si="7">H31</f>
        <v>0</v>
      </c>
      <c r="I30" s="11">
        <f t="shared" si="7"/>
        <v>0</v>
      </c>
    </row>
    <row r="31" spans="1:10" ht="171" customHeight="1" x14ac:dyDescent="0.3">
      <c r="A31" s="4" t="s">
        <v>226</v>
      </c>
      <c r="B31" s="5" t="s">
        <v>2</v>
      </c>
      <c r="C31" s="5" t="s">
        <v>4</v>
      </c>
      <c r="D31" s="5" t="s">
        <v>7</v>
      </c>
      <c r="E31" s="5" t="s">
        <v>224</v>
      </c>
      <c r="F31" s="5" t="s">
        <v>206</v>
      </c>
      <c r="G31" s="12">
        <v>110.93</v>
      </c>
      <c r="H31" s="12">
        <v>0</v>
      </c>
      <c r="I31" s="12">
        <v>0</v>
      </c>
    </row>
    <row r="32" spans="1:10" ht="68.400000000000006" customHeight="1" x14ac:dyDescent="0.3">
      <c r="A32" s="2" t="s">
        <v>23</v>
      </c>
      <c r="B32" s="3" t="s">
        <v>2</v>
      </c>
      <c r="C32" s="3" t="s">
        <v>4</v>
      </c>
      <c r="D32" s="3" t="s">
        <v>7</v>
      </c>
      <c r="E32" s="3" t="s">
        <v>24</v>
      </c>
      <c r="F32" s="3"/>
      <c r="G32" s="11">
        <f>G33</f>
        <v>2088</v>
      </c>
      <c r="H32" s="11">
        <f t="shared" ref="H32:I32" si="8">H33</f>
        <v>2056.1999999999998</v>
      </c>
      <c r="I32" s="11">
        <f t="shared" si="8"/>
        <v>2137.6</v>
      </c>
    </row>
    <row r="33" spans="1:9" ht="171" customHeight="1" x14ac:dyDescent="0.3">
      <c r="A33" s="6" t="s">
        <v>25</v>
      </c>
      <c r="B33" s="5" t="s">
        <v>2</v>
      </c>
      <c r="C33" s="5" t="s">
        <v>4</v>
      </c>
      <c r="D33" s="5" t="s">
        <v>7</v>
      </c>
      <c r="E33" s="5" t="s">
        <v>24</v>
      </c>
      <c r="F33" s="5" t="s">
        <v>206</v>
      </c>
      <c r="G33" s="12">
        <v>2088</v>
      </c>
      <c r="H33" s="12">
        <v>2056.1999999999998</v>
      </c>
      <c r="I33" s="12">
        <v>2137.6</v>
      </c>
    </row>
    <row r="34" spans="1:9" ht="68.400000000000006" customHeight="1" x14ac:dyDescent="0.3">
      <c r="A34" s="2" t="s">
        <v>225</v>
      </c>
      <c r="B34" s="3" t="s">
        <v>2</v>
      </c>
      <c r="C34" s="3" t="s">
        <v>4</v>
      </c>
      <c r="D34" s="3" t="s">
        <v>7</v>
      </c>
      <c r="E34" s="3" t="s">
        <v>227</v>
      </c>
      <c r="F34" s="3"/>
      <c r="G34" s="11">
        <f>G35</f>
        <v>20.309999999999999</v>
      </c>
      <c r="H34" s="11">
        <f>H35</f>
        <v>0</v>
      </c>
      <c r="I34" s="11">
        <f t="shared" ref="I34" si="9">I35</f>
        <v>0</v>
      </c>
    </row>
    <row r="35" spans="1:9" ht="158.25" customHeight="1" x14ac:dyDescent="0.3">
      <c r="A35" s="6" t="s">
        <v>226</v>
      </c>
      <c r="B35" s="5" t="s">
        <v>2</v>
      </c>
      <c r="C35" s="5" t="s">
        <v>4</v>
      </c>
      <c r="D35" s="5" t="s">
        <v>7</v>
      </c>
      <c r="E35" s="5" t="s">
        <v>227</v>
      </c>
      <c r="F35" s="5" t="s">
        <v>206</v>
      </c>
      <c r="G35" s="12">
        <v>20.309999999999999</v>
      </c>
      <c r="H35" s="12">
        <v>0</v>
      </c>
      <c r="I35" s="12">
        <v>0</v>
      </c>
    </row>
    <row r="36" spans="1:9" ht="85.5" customHeight="1" x14ac:dyDescent="0.3">
      <c r="A36" s="16" t="s">
        <v>26</v>
      </c>
      <c r="B36" s="17" t="s">
        <v>2</v>
      </c>
      <c r="C36" s="17" t="s">
        <v>4</v>
      </c>
      <c r="D36" s="17" t="s">
        <v>27</v>
      </c>
      <c r="E36" s="17"/>
      <c r="F36" s="17"/>
      <c r="G36" s="18">
        <f>G38+G40+G42</f>
        <v>319.64999999999998</v>
      </c>
      <c r="H36" s="18">
        <f t="shared" ref="H36:I36" si="10">H38+H40+H42</f>
        <v>0</v>
      </c>
      <c r="I36" s="18">
        <f t="shared" si="10"/>
        <v>0</v>
      </c>
    </row>
    <row r="37" spans="1:9" ht="85.5" customHeight="1" x14ac:dyDescent="0.3">
      <c r="A37" s="2" t="s">
        <v>28</v>
      </c>
      <c r="B37" s="3" t="s">
        <v>2</v>
      </c>
      <c r="C37" s="3" t="s">
        <v>4</v>
      </c>
      <c r="D37" s="3" t="s">
        <v>27</v>
      </c>
      <c r="E37" s="3" t="s">
        <v>29</v>
      </c>
      <c r="F37" s="3"/>
      <c r="G37" s="11">
        <f>G38</f>
        <v>191.5</v>
      </c>
      <c r="H37" s="11">
        <f t="shared" ref="H37:I37" si="11">H38</f>
        <v>0</v>
      </c>
      <c r="I37" s="11">
        <f t="shared" si="11"/>
        <v>0</v>
      </c>
    </row>
    <row r="38" spans="1:9" ht="102.6" customHeight="1" x14ac:dyDescent="0.3">
      <c r="A38" s="4" t="s">
        <v>30</v>
      </c>
      <c r="B38" s="5" t="s">
        <v>2</v>
      </c>
      <c r="C38" s="5" t="s">
        <v>4</v>
      </c>
      <c r="D38" s="5" t="s">
        <v>27</v>
      </c>
      <c r="E38" s="5" t="s">
        <v>29</v>
      </c>
      <c r="F38" s="5" t="s">
        <v>207</v>
      </c>
      <c r="G38" s="12">
        <v>191.5</v>
      </c>
      <c r="H38" s="12">
        <v>0</v>
      </c>
      <c r="I38" s="12">
        <v>0</v>
      </c>
    </row>
    <row r="39" spans="1:9" ht="66" customHeight="1" x14ac:dyDescent="0.3">
      <c r="A39" s="2" t="s">
        <v>31</v>
      </c>
      <c r="B39" s="3" t="s">
        <v>2</v>
      </c>
      <c r="C39" s="3" t="s">
        <v>4</v>
      </c>
      <c r="D39" s="3" t="s">
        <v>27</v>
      </c>
      <c r="E39" s="3" t="s">
        <v>32</v>
      </c>
      <c r="F39" s="3"/>
      <c r="G39" s="11">
        <f>G40</f>
        <v>49.6</v>
      </c>
      <c r="H39" s="11">
        <f t="shared" ref="H39:I39" si="12">H40</f>
        <v>0</v>
      </c>
      <c r="I39" s="11">
        <f t="shared" si="12"/>
        <v>0</v>
      </c>
    </row>
    <row r="40" spans="1:9" ht="102.6" customHeight="1" x14ac:dyDescent="0.3">
      <c r="A40" s="4" t="s">
        <v>33</v>
      </c>
      <c r="B40" s="5" t="s">
        <v>2</v>
      </c>
      <c r="C40" s="5" t="s">
        <v>4</v>
      </c>
      <c r="D40" s="5" t="s">
        <v>27</v>
      </c>
      <c r="E40" s="5" t="s">
        <v>32</v>
      </c>
      <c r="F40" s="5" t="s">
        <v>207</v>
      </c>
      <c r="G40" s="12">
        <v>49.6</v>
      </c>
      <c r="H40" s="12">
        <v>0</v>
      </c>
      <c r="I40" s="12">
        <v>0</v>
      </c>
    </row>
    <row r="41" spans="1:9" ht="119.7" customHeight="1" x14ac:dyDescent="0.3">
      <c r="A41" s="2" t="s">
        <v>34</v>
      </c>
      <c r="B41" s="3" t="s">
        <v>2</v>
      </c>
      <c r="C41" s="3" t="s">
        <v>4</v>
      </c>
      <c r="D41" s="3" t="s">
        <v>27</v>
      </c>
      <c r="E41" s="3" t="s">
        <v>35</v>
      </c>
      <c r="F41" s="3"/>
      <c r="G41" s="11">
        <f>G42</f>
        <v>78.55</v>
      </c>
      <c r="H41" s="11">
        <f t="shared" ref="H41:I41" si="13">H42</f>
        <v>0</v>
      </c>
      <c r="I41" s="11">
        <f t="shared" si="13"/>
        <v>0</v>
      </c>
    </row>
    <row r="42" spans="1:9" ht="136.94999999999999" customHeight="1" x14ac:dyDescent="0.3">
      <c r="A42" s="4" t="s">
        <v>36</v>
      </c>
      <c r="B42" s="5" t="s">
        <v>2</v>
      </c>
      <c r="C42" s="5" t="s">
        <v>4</v>
      </c>
      <c r="D42" s="5" t="s">
        <v>27</v>
      </c>
      <c r="E42" s="5" t="s">
        <v>35</v>
      </c>
      <c r="F42" s="5" t="s">
        <v>207</v>
      </c>
      <c r="G42" s="12">
        <v>78.55</v>
      </c>
      <c r="H42" s="12">
        <v>0</v>
      </c>
      <c r="I42" s="12">
        <v>0</v>
      </c>
    </row>
    <row r="43" spans="1:9" ht="17.100000000000001" customHeight="1" x14ac:dyDescent="0.3">
      <c r="A43" s="16" t="s">
        <v>37</v>
      </c>
      <c r="B43" s="17" t="s">
        <v>2</v>
      </c>
      <c r="C43" s="17" t="s">
        <v>4</v>
      </c>
      <c r="D43" s="17" t="s">
        <v>38</v>
      </c>
      <c r="E43" s="17"/>
      <c r="F43" s="17"/>
      <c r="G43" s="18">
        <f>G44</f>
        <v>0</v>
      </c>
      <c r="H43" s="18">
        <f t="shared" ref="H43:I44" si="14">H44</f>
        <v>130</v>
      </c>
      <c r="I43" s="18">
        <f t="shared" si="14"/>
        <v>130</v>
      </c>
    </row>
    <row r="44" spans="1:9" ht="34.200000000000003" customHeight="1" x14ac:dyDescent="0.3">
      <c r="A44" s="2" t="s">
        <v>39</v>
      </c>
      <c r="B44" s="3" t="s">
        <v>2</v>
      </c>
      <c r="C44" s="3" t="s">
        <v>4</v>
      </c>
      <c r="D44" s="3" t="s">
        <v>38</v>
      </c>
      <c r="E44" s="3" t="s">
        <v>40</v>
      </c>
      <c r="F44" s="3"/>
      <c r="G44" s="11">
        <f>G45</f>
        <v>0</v>
      </c>
      <c r="H44" s="11">
        <f t="shared" si="14"/>
        <v>130</v>
      </c>
      <c r="I44" s="11">
        <f t="shared" si="14"/>
        <v>130</v>
      </c>
    </row>
    <row r="45" spans="1:9" ht="51.45" customHeight="1" x14ac:dyDescent="0.3">
      <c r="A45" s="4" t="s">
        <v>41</v>
      </c>
      <c r="B45" s="5" t="s">
        <v>2</v>
      </c>
      <c r="C45" s="5" t="s">
        <v>4</v>
      </c>
      <c r="D45" s="5" t="s">
        <v>38</v>
      </c>
      <c r="E45" s="5" t="s">
        <v>40</v>
      </c>
      <c r="F45" s="5" t="s">
        <v>208</v>
      </c>
      <c r="G45" s="12">
        <v>0</v>
      </c>
      <c r="H45" s="12">
        <v>130</v>
      </c>
      <c r="I45" s="12">
        <v>130</v>
      </c>
    </row>
    <row r="46" spans="1:9" ht="34.200000000000003" customHeight="1" x14ac:dyDescent="0.3">
      <c r="A46" s="16" t="s">
        <v>42</v>
      </c>
      <c r="B46" s="17" t="s">
        <v>2</v>
      </c>
      <c r="C46" s="17" t="s">
        <v>4</v>
      </c>
      <c r="D46" s="17" t="s">
        <v>43</v>
      </c>
      <c r="E46" s="17"/>
      <c r="F46" s="17"/>
      <c r="G46" s="18">
        <f>G47+G49+G52+G54+G56+G58+G60</f>
        <v>707.12</v>
      </c>
      <c r="H46" s="18">
        <f t="shared" ref="H46:I46" si="15">H47+H52+H54+H56+H58+H60</f>
        <v>395</v>
      </c>
      <c r="I46" s="18">
        <f t="shared" si="15"/>
        <v>400</v>
      </c>
    </row>
    <row r="47" spans="1:9" ht="68.400000000000006" customHeight="1" x14ac:dyDescent="0.3">
      <c r="A47" s="35" t="s">
        <v>251</v>
      </c>
      <c r="B47" s="36" t="s">
        <v>2</v>
      </c>
      <c r="C47" s="36" t="s">
        <v>4</v>
      </c>
      <c r="D47" s="36" t="s">
        <v>43</v>
      </c>
      <c r="E47" s="36" t="s">
        <v>250</v>
      </c>
      <c r="F47" s="36"/>
      <c r="G47" s="37">
        <f>G48</f>
        <v>301.39</v>
      </c>
      <c r="H47" s="37">
        <f t="shared" ref="H47:I51" si="16">H48</f>
        <v>0</v>
      </c>
      <c r="I47" s="37">
        <f t="shared" si="16"/>
        <v>0</v>
      </c>
    </row>
    <row r="48" spans="1:9" ht="90.75" customHeight="1" x14ac:dyDescent="0.3">
      <c r="A48" s="4" t="s">
        <v>252</v>
      </c>
      <c r="B48" s="39" t="s">
        <v>2</v>
      </c>
      <c r="C48" s="39" t="s">
        <v>4</v>
      </c>
      <c r="D48" s="39" t="s">
        <v>43</v>
      </c>
      <c r="E48" s="52" t="s">
        <v>250</v>
      </c>
      <c r="F48" s="39" t="s">
        <v>208</v>
      </c>
      <c r="G48" s="40">
        <f>365.39-64</f>
        <v>301.39</v>
      </c>
      <c r="H48" s="40">
        <v>0</v>
      </c>
      <c r="I48" s="40">
        <v>0</v>
      </c>
    </row>
    <row r="49" spans="1:9" ht="68.400000000000006" customHeight="1" x14ac:dyDescent="0.3">
      <c r="A49" s="35" t="s">
        <v>39</v>
      </c>
      <c r="B49" s="36" t="s">
        <v>2</v>
      </c>
      <c r="C49" s="36" t="s">
        <v>4</v>
      </c>
      <c r="D49" s="36" t="s">
        <v>43</v>
      </c>
      <c r="E49" s="36" t="s">
        <v>40</v>
      </c>
      <c r="F49" s="36"/>
      <c r="G49" s="37">
        <f>G50</f>
        <v>64</v>
      </c>
      <c r="H49" s="37">
        <f t="shared" si="16"/>
        <v>0</v>
      </c>
      <c r="I49" s="37">
        <f t="shared" si="16"/>
        <v>0</v>
      </c>
    </row>
    <row r="50" spans="1:9" ht="90.75" customHeight="1" x14ac:dyDescent="0.3">
      <c r="A50" s="4" t="s">
        <v>260</v>
      </c>
      <c r="B50" s="39" t="s">
        <v>2</v>
      </c>
      <c r="C50" s="39" t="s">
        <v>4</v>
      </c>
      <c r="D50" s="39" t="s">
        <v>43</v>
      </c>
      <c r="E50" s="52" t="s">
        <v>40</v>
      </c>
      <c r="F50" s="39" t="s">
        <v>208</v>
      </c>
      <c r="G50" s="40">
        <v>64</v>
      </c>
      <c r="H50" s="40">
        <v>0</v>
      </c>
      <c r="I50" s="40">
        <v>0</v>
      </c>
    </row>
    <row r="51" spans="1:9" ht="68.400000000000006" customHeight="1" x14ac:dyDescent="0.3">
      <c r="A51" s="35" t="s">
        <v>44</v>
      </c>
      <c r="B51" s="36" t="s">
        <v>2</v>
      </c>
      <c r="C51" s="36" t="s">
        <v>4</v>
      </c>
      <c r="D51" s="36" t="s">
        <v>43</v>
      </c>
      <c r="E51" s="36" t="s">
        <v>45</v>
      </c>
      <c r="F51" s="36"/>
      <c r="G51" s="37">
        <f>G52</f>
        <v>112.85</v>
      </c>
      <c r="H51" s="37">
        <f t="shared" si="16"/>
        <v>250</v>
      </c>
      <c r="I51" s="37">
        <f t="shared" si="16"/>
        <v>250</v>
      </c>
    </row>
    <row r="52" spans="1:9" ht="119.7" customHeight="1" x14ac:dyDescent="0.3">
      <c r="A52" s="38" t="s">
        <v>46</v>
      </c>
      <c r="B52" s="39" t="s">
        <v>2</v>
      </c>
      <c r="C52" s="39" t="s">
        <v>4</v>
      </c>
      <c r="D52" s="39" t="s">
        <v>43</v>
      </c>
      <c r="E52" s="39" t="s">
        <v>45</v>
      </c>
      <c r="F52" s="39" t="s">
        <v>205</v>
      </c>
      <c r="G52" s="40">
        <v>112.85</v>
      </c>
      <c r="H52" s="40">
        <v>250</v>
      </c>
      <c r="I52" s="40">
        <v>250</v>
      </c>
    </row>
    <row r="53" spans="1:9" ht="34.200000000000003" customHeight="1" x14ac:dyDescent="0.3">
      <c r="A53" s="2" t="s">
        <v>47</v>
      </c>
      <c r="B53" s="3" t="s">
        <v>2</v>
      </c>
      <c r="C53" s="3" t="s">
        <v>4</v>
      </c>
      <c r="D53" s="3" t="s">
        <v>43</v>
      </c>
      <c r="E53" s="3" t="s">
        <v>48</v>
      </c>
      <c r="F53" s="3"/>
      <c r="G53" s="11">
        <f>G54</f>
        <v>21.580000000000002</v>
      </c>
      <c r="H53" s="11">
        <f t="shared" ref="H53:I53" si="17">H54</f>
        <v>25</v>
      </c>
      <c r="I53" s="11">
        <f t="shared" si="17"/>
        <v>30</v>
      </c>
    </row>
    <row r="54" spans="1:9" ht="51.45" customHeight="1" x14ac:dyDescent="0.3">
      <c r="A54" s="4" t="s">
        <v>49</v>
      </c>
      <c r="B54" s="5" t="s">
        <v>2</v>
      </c>
      <c r="C54" s="5" t="s">
        <v>4</v>
      </c>
      <c r="D54" s="5" t="s">
        <v>43</v>
      </c>
      <c r="E54" s="5" t="s">
        <v>48</v>
      </c>
      <c r="F54" s="5" t="s">
        <v>208</v>
      </c>
      <c r="G54" s="12">
        <f>21.53+0.05</f>
        <v>21.580000000000002</v>
      </c>
      <c r="H54" s="12">
        <v>25</v>
      </c>
      <c r="I54" s="12">
        <v>30</v>
      </c>
    </row>
    <row r="55" spans="1:9" ht="51.45" customHeight="1" x14ac:dyDescent="0.3">
      <c r="A55" s="2" t="s">
        <v>50</v>
      </c>
      <c r="B55" s="3" t="s">
        <v>2</v>
      </c>
      <c r="C55" s="3" t="s">
        <v>4</v>
      </c>
      <c r="D55" s="3" t="s">
        <v>43</v>
      </c>
      <c r="E55" s="3" t="s">
        <v>51</v>
      </c>
      <c r="F55" s="3"/>
      <c r="G55" s="11">
        <f>G56</f>
        <v>65.349999999999994</v>
      </c>
      <c r="H55" s="11">
        <f t="shared" ref="H55:I55" si="18">H56</f>
        <v>70</v>
      </c>
      <c r="I55" s="11">
        <f t="shared" si="18"/>
        <v>70</v>
      </c>
    </row>
    <row r="56" spans="1:9" ht="85.5" customHeight="1" x14ac:dyDescent="0.3">
      <c r="A56" s="4" t="s">
        <v>52</v>
      </c>
      <c r="B56" s="5" t="s">
        <v>2</v>
      </c>
      <c r="C56" s="5" t="s">
        <v>4</v>
      </c>
      <c r="D56" s="5" t="s">
        <v>43</v>
      </c>
      <c r="E56" s="5" t="s">
        <v>51</v>
      </c>
      <c r="F56" s="5" t="s">
        <v>209</v>
      </c>
      <c r="G56" s="12">
        <v>65.349999999999994</v>
      </c>
      <c r="H56" s="12">
        <v>70</v>
      </c>
      <c r="I56" s="12">
        <v>70</v>
      </c>
    </row>
    <row r="57" spans="1:9" ht="51.45" customHeight="1" x14ac:dyDescent="0.3">
      <c r="A57" s="2" t="s">
        <v>215</v>
      </c>
      <c r="B57" s="3" t="s">
        <v>2</v>
      </c>
      <c r="C57" s="3" t="s">
        <v>4</v>
      </c>
      <c r="D57" s="3" t="s">
        <v>43</v>
      </c>
      <c r="E57" s="3" t="s">
        <v>214</v>
      </c>
      <c r="F57" s="3"/>
      <c r="G57" s="11">
        <f>G58</f>
        <v>60.95</v>
      </c>
      <c r="H57" s="11">
        <f t="shared" ref="H57:I57" si="19">H58</f>
        <v>0</v>
      </c>
      <c r="I57" s="11">
        <f t="shared" si="19"/>
        <v>0</v>
      </c>
    </row>
    <row r="58" spans="1:9" ht="97.5" customHeight="1" x14ac:dyDescent="0.3">
      <c r="A58" s="38" t="s">
        <v>216</v>
      </c>
      <c r="B58" s="5" t="s">
        <v>2</v>
      </c>
      <c r="C58" s="5" t="s">
        <v>4</v>
      </c>
      <c r="D58" s="5" t="s">
        <v>43</v>
      </c>
      <c r="E58" s="5" t="s">
        <v>214</v>
      </c>
      <c r="F58" s="5" t="s">
        <v>205</v>
      </c>
      <c r="G58" s="12">
        <v>60.95</v>
      </c>
      <c r="H58" s="12">
        <v>0</v>
      </c>
      <c r="I58" s="12">
        <v>0</v>
      </c>
    </row>
    <row r="59" spans="1:9" ht="102.6" customHeight="1" x14ac:dyDescent="0.3">
      <c r="A59" s="2" t="s">
        <v>53</v>
      </c>
      <c r="B59" s="3" t="s">
        <v>2</v>
      </c>
      <c r="C59" s="3" t="s">
        <v>4</v>
      </c>
      <c r="D59" s="3" t="s">
        <v>43</v>
      </c>
      <c r="E59" s="3" t="s">
        <v>54</v>
      </c>
      <c r="F59" s="3"/>
      <c r="G59" s="11">
        <f>G60</f>
        <v>81</v>
      </c>
      <c r="H59" s="11">
        <f t="shared" ref="H59:I59" si="20">H60</f>
        <v>50</v>
      </c>
      <c r="I59" s="11">
        <f t="shared" si="20"/>
        <v>50</v>
      </c>
    </row>
    <row r="60" spans="1:9" ht="140.25" customHeight="1" x14ac:dyDescent="0.3">
      <c r="A60" s="4" t="s">
        <v>55</v>
      </c>
      <c r="B60" s="5" t="s">
        <v>2</v>
      </c>
      <c r="C60" s="5" t="s">
        <v>4</v>
      </c>
      <c r="D60" s="5" t="s">
        <v>43</v>
      </c>
      <c r="E60" s="5" t="s">
        <v>54</v>
      </c>
      <c r="F60" s="5" t="s">
        <v>205</v>
      </c>
      <c r="G60" s="12">
        <v>81</v>
      </c>
      <c r="H60" s="12">
        <v>50</v>
      </c>
      <c r="I60" s="12">
        <v>50</v>
      </c>
    </row>
    <row r="61" spans="1:9" ht="25.5" customHeight="1" x14ac:dyDescent="0.3">
      <c r="A61" s="13" t="s">
        <v>56</v>
      </c>
      <c r="B61" s="14" t="s">
        <v>2</v>
      </c>
      <c r="C61" s="14" t="s">
        <v>57</v>
      </c>
      <c r="D61" s="14" t="s">
        <v>5</v>
      </c>
      <c r="E61" s="14"/>
      <c r="F61" s="14"/>
      <c r="G61" s="15">
        <f t="shared" ref="G61:I63" si="21">G62</f>
        <v>346.4</v>
      </c>
      <c r="H61" s="15">
        <f t="shared" si="21"/>
        <v>380.3</v>
      </c>
      <c r="I61" s="15">
        <f t="shared" si="21"/>
        <v>414.8</v>
      </c>
    </row>
    <row r="62" spans="1:9" ht="43.5" customHeight="1" x14ac:dyDescent="0.3">
      <c r="A62" s="16" t="s">
        <v>58</v>
      </c>
      <c r="B62" s="17" t="s">
        <v>2</v>
      </c>
      <c r="C62" s="17" t="s">
        <v>57</v>
      </c>
      <c r="D62" s="17" t="s">
        <v>59</v>
      </c>
      <c r="E62" s="17"/>
      <c r="F62" s="17"/>
      <c r="G62" s="18">
        <f t="shared" si="21"/>
        <v>346.4</v>
      </c>
      <c r="H62" s="18">
        <f t="shared" si="21"/>
        <v>380.3</v>
      </c>
      <c r="I62" s="18">
        <f t="shared" si="21"/>
        <v>414.8</v>
      </c>
    </row>
    <row r="63" spans="1:9" ht="68.400000000000006" customHeight="1" x14ac:dyDescent="0.3">
      <c r="A63" s="2" t="s">
        <v>60</v>
      </c>
      <c r="B63" s="19" t="s">
        <v>2</v>
      </c>
      <c r="C63" s="3" t="s">
        <v>57</v>
      </c>
      <c r="D63" s="3" t="s">
        <v>59</v>
      </c>
      <c r="E63" s="3" t="s">
        <v>61</v>
      </c>
      <c r="F63" s="3"/>
      <c r="G63" s="11">
        <f t="shared" si="21"/>
        <v>346.4</v>
      </c>
      <c r="H63" s="11">
        <f t="shared" si="21"/>
        <v>380.3</v>
      </c>
      <c r="I63" s="11">
        <f t="shared" si="21"/>
        <v>414.8</v>
      </c>
    </row>
    <row r="64" spans="1:9" ht="165.75" customHeight="1" x14ac:dyDescent="0.3">
      <c r="A64" s="6" t="s">
        <v>62</v>
      </c>
      <c r="B64" s="5" t="s">
        <v>2</v>
      </c>
      <c r="C64" s="5" t="s">
        <v>57</v>
      </c>
      <c r="D64" s="5" t="s">
        <v>59</v>
      </c>
      <c r="E64" s="5" t="s">
        <v>61</v>
      </c>
      <c r="F64" s="5" t="s">
        <v>206</v>
      </c>
      <c r="G64" s="12">
        <v>346.4</v>
      </c>
      <c r="H64" s="12">
        <v>380.3</v>
      </c>
      <c r="I64" s="12">
        <v>414.8</v>
      </c>
    </row>
    <row r="65" spans="1:9" ht="51.45" customHeight="1" x14ac:dyDescent="0.3">
      <c r="A65" s="13" t="s">
        <v>63</v>
      </c>
      <c r="B65" s="14" t="s">
        <v>2</v>
      </c>
      <c r="C65" s="14" t="s">
        <v>59</v>
      </c>
      <c r="D65" s="14" t="s">
        <v>5</v>
      </c>
      <c r="E65" s="14"/>
      <c r="F65" s="14"/>
      <c r="G65" s="15">
        <f>G66</f>
        <v>209.47</v>
      </c>
      <c r="H65" s="15">
        <f t="shared" ref="H65:I65" si="22">H66</f>
        <v>350</v>
      </c>
      <c r="I65" s="15">
        <f t="shared" si="22"/>
        <v>370</v>
      </c>
    </row>
    <row r="66" spans="1:9" ht="68.400000000000006" customHeight="1" x14ac:dyDescent="0.3">
      <c r="A66" s="16" t="s">
        <v>64</v>
      </c>
      <c r="B66" s="17" t="s">
        <v>2</v>
      </c>
      <c r="C66" s="17" t="s">
        <v>59</v>
      </c>
      <c r="D66" s="17" t="s">
        <v>65</v>
      </c>
      <c r="E66" s="17"/>
      <c r="F66" s="17"/>
      <c r="G66" s="18">
        <f>G68+G70</f>
        <v>209.47</v>
      </c>
      <c r="H66" s="18">
        <f t="shared" ref="H66:I66" si="23">H68+H70</f>
        <v>350</v>
      </c>
      <c r="I66" s="18">
        <f t="shared" si="23"/>
        <v>370</v>
      </c>
    </row>
    <row r="67" spans="1:9" ht="34.200000000000003" customHeight="1" x14ac:dyDescent="0.3">
      <c r="A67" s="2" t="s">
        <v>66</v>
      </c>
      <c r="B67" s="3" t="s">
        <v>2</v>
      </c>
      <c r="C67" s="3" t="s">
        <v>59</v>
      </c>
      <c r="D67" s="3" t="s">
        <v>65</v>
      </c>
      <c r="E67" s="3" t="s">
        <v>67</v>
      </c>
      <c r="F67" s="3"/>
      <c r="G67" s="11">
        <f>G68</f>
        <v>42.47</v>
      </c>
      <c r="H67" s="11">
        <f t="shared" ref="H67:I67" si="24">H68</f>
        <v>300</v>
      </c>
      <c r="I67" s="11">
        <f t="shared" si="24"/>
        <v>320</v>
      </c>
    </row>
    <row r="68" spans="1:9" ht="85.5" customHeight="1" x14ac:dyDescent="0.3">
      <c r="A68" s="4" t="s">
        <v>68</v>
      </c>
      <c r="B68" s="5" t="s">
        <v>2</v>
      </c>
      <c r="C68" s="5" t="s">
        <v>59</v>
      </c>
      <c r="D68" s="5" t="s">
        <v>65</v>
      </c>
      <c r="E68" s="5" t="s">
        <v>67</v>
      </c>
      <c r="F68" s="5" t="s">
        <v>205</v>
      </c>
      <c r="G68" s="12">
        <v>42.47</v>
      </c>
      <c r="H68" s="12">
        <v>300</v>
      </c>
      <c r="I68" s="12">
        <v>320</v>
      </c>
    </row>
    <row r="69" spans="1:9" ht="34.200000000000003" customHeight="1" x14ac:dyDescent="0.3">
      <c r="A69" s="2" t="s">
        <v>69</v>
      </c>
      <c r="B69" s="3" t="s">
        <v>2</v>
      </c>
      <c r="C69" s="3" t="s">
        <v>59</v>
      </c>
      <c r="D69" s="3" t="s">
        <v>65</v>
      </c>
      <c r="E69" s="3" t="s">
        <v>70</v>
      </c>
      <c r="F69" s="3"/>
      <c r="G69" s="11">
        <f>G70</f>
        <v>167</v>
      </c>
      <c r="H69" s="11">
        <f t="shared" ref="H69:I69" si="25">H70</f>
        <v>50</v>
      </c>
      <c r="I69" s="11">
        <f t="shared" si="25"/>
        <v>50</v>
      </c>
    </row>
    <row r="70" spans="1:9" ht="85.5" customHeight="1" x14ac:dyDescent="0.3">
      <c r="A70" s="4" t="s">
        <v>71</v>
      </c>
      <c r="B70" s="5" t="s">
        <v>2</v>
      </c>
      <c r="C70" s="5" t="s">
        <v>59</v>
      </c>
      <c r="D70" s="5" t="s">
        <v>65</v>
      </c>
      <c r="E70" s="5" t="s">
        <v>70</v>
      </c>
      <c r="F70" s="5" t="s">
        <v>205</v>
      </c>
      <c r="G70" s="12">
        <v>167</v>
      </c>
      <c r="H70" s="12">
        <v>50</v>
      </c>
      <c r="I70" s="12">
        <v>50</v>
      </c>
    </row>
    <row r="71" spans="1:9" ht="17.100000000000001" customHeight="1" x14ac:dyDescent="0.3">
      <c r="A71" s="13" t="s">
        <v>72</v>
      </c>
      <c r="B71" s="14" t="s">
        <v>2</v>
      </c>
      <c r="C71" s="14" t="s">
        <v>7</v>
      </c>
      <c r="D71" s="14" t="s">
        <v>5</v>
      </c>
      <c r="E71" s="14"/>
      <c r="F71" s="14"/>
      <c r="G71" s="15">
        <f>G72+G93</f>
        <v>14564.11</v>
      </c>
      <c r="H71" s="15">
        <f>H72+H93</f>
        <v>6975</v>
      </c>
      <c r="I71" s="15">
        <f>I72+I93</f>
        <v>6365.6</v>
      </c>
    </row>
    <row r="72" spans="1:9" ht="34.200000000000003" customHeight="1" x14ac:dyDescent="0.3">
      <c r="A72" s="16" t="s">
        <v>73</v>
      </c>
      <c r="B72" s="17" t="s">
        <v>2</v>
      </c>
      <c r="C72" s="17" t="s">
        <v>7</v>
      </c>
      <c r="D72" s="17" t="s">
        <v>74</v>
      </c>
      <c r="E72" s="17"/>
      <c r="F72" s="17"/>
      <c r="G72" s="18">
        <f>G73+G75+G77+G79+G81+G83+G85+G87+G89+G91</f>
        <v>14345.11</v>
      </c>
      <c r="H72" s="18">
        <f>H73+H75+H77+H79+H81+H83+H85+H87+H89+H91</f>
        <v>6460</v>
      </c>
      <c r="I72" s="18">
        <f>I73+I75+I77+I79+I81+I83+I85+I87+I89+I91</f>
        <v>6050.6</v>
      </c>
    </row>
    <row r="73" spans="1:9" ht="51.45" customHeight="1" x14ac:dyDescent="0.3">
      <c r="A73" s="29" t="s">
        <v>75</v>
      </c>
      <c r="B73" s="3" t="s">
        <v>2</v>
      </c>
      <c r="C73" s="3" t="s">
        <v>7</v>
      </c>
      <c r="D73" s="3" t="s">
        <v>74</v>
      </c>
      <c r="E73" s="3" t="s">
        <v>76</v>
      </c>
      <c r="F73" s="3"/>
      <c r="G73" s="42">
        <f>G74</f>
        <v>128.61000000000001</v>
      </c>
      <c r="H73" s="42">
        <f t="shared" ref="H73:I73" si="26">H74</f>
        <v>300</v>
      </c>
      <c r="I73" s="42">
        <f t="shared" si="26"/>
        <v>300</v>
      </c>
    </row>
    <row r="74" spans="1:9" ht="102.6" customHeight="1" x14ac:dyDescent="0.3">
      <c r="A74" s="4" t="s">
        <v>77</v>
      </c>
      <c r="B74" s="5" t="s">
        <v>2</v>
      </c>
      <c r="C74" s="5" t="s">
        <v>7</v>
      </c>
      <c r="D74" s="5" t="s">
        <v>74</v>
      </c>
      <c r="E74" s="5" t="s">
        <v>76</v>
      </c>
      <c r="F74" s="5" t="s">
        <v>205</v>
      </c>
      <c r="G74" s="12">
        <v>128.61000000000001</v>
      </c>
      <c r="H74" s="12">
        <v>300</v>
      </c>
      <c r="I74" s="12">
        <v>300</v>
      </c>
    </row>
    <row r="75" spans="1:9" ht="34.200000000000003" customHeight="1" x14ac:dyDescent="0.3">
      <c r="A75" s="29" t="s">
        <v>78</v>
      </c>
      <c r="B75" s="3" t="s">
        <v>2</v>
      </c>
      <c r="C75" s="3" t="s">
        <v>7</v>
      </c>
      <c r="D75" s="3" t="s">
        <v>74</v>
      </c>
      <c r="E75" s="3" t="s">
        <v>79</v>
      </c>
      <c r="F75" s="3"/>
      <c r="G75" s="44">
        <f>G76</f>
        <v>2909.73</v>
      </c>
      <c r="H75" s="44">
        <f t="shared" ref="H75:I75" si="27">H76</f>
        <v>2000</v>
      </c>
      <c r="I75" s="44">
        <f t="shared" si="27"/>
        <v>2100</v>
      </c>
    </row>
    <row r="76" spans="1:9" ht="85.5" customHeight="1" x14ac:dyDescent="0.3">
      <c r="A76" s="4" t="s">
        <v>80</v>
      </c>
      <c r="B76" s="5" t="s">
        <v>2</v>
      </c>
      <c r="C76" s="5" t="s">
        <v>7</v>
      </c>
      <c r="D76" s="5" t="s">
        <v>74</v>
      </c>
      <c r="E76" s="5" t="s">
        <v>79</v>
      </c>
      <c r="F76" s="5" t="s">
        <v>205</v>
      </c>
      <c r="G76" s="12">
        <v>2909.73</v>
      </c>
      <c r="H76" s="12">
        <v>2000</v>
      </c>
      <c r="I76" s="12">
        <v>2100</v>
      </c>
    </row>
    <row r="77" spans="1:9" ht="85.5" customHeight="1" x14ac:dyDescent="0.3">
      <c r="A77" s="2" t="s">
        <v>81</v>
      </c>
      <c r="B77" s="3" t="s">
        <v>2</v>
      </c>
      <c r="C77" s="3" t="s">
        <v>7</v>
      </c>
      <c r="D77" s="3" t="s">
        <v>74</v>
      </c>
      <c r="E77" s="3" t="s">
        <v>82</v>
      </c>
      <c r="F77" s="3"/>
      <c r="G77" s="37">
        <f>G78</f>
        <v>201.54</v>
      </c>
      <c r="H77" s="37">
        <f t="shared" ref="H77:I77" si="28">H78</f>
        <v>0</v>
      </c>
      <c r="I77" s="37">
        <f t="shared" si="28"/>
        <v>0</v>
      </c>
    </row>
    <row r="78" spans="1:9" ht="136.94999999999999" customHeight="1" x14ac:dyDescent="0.3">
      <c r="A78" s="4" t="s">
        <v>83</v>
      </c>
      <c r="B78" s="5" t="s">
        <v>2</v>
      </c>
      <c r="C78" s="5" t="s">
        <v>7</v>
      </c>
      <c r="D78" s="5" t="s">
        <v>74</v>
      </c>
      <c r="E78" s="5" t="s">
        <v>82</v>
      </c>
      <c r="F78" s="5" t="s">
        <v>205</v>
      </c>
      <c r="G78" s="12">
        <v>201.54</v>
      </c>
      <c r="H78" s="12">
        <v>0</v>
      </c>
      <c r="I78" s="12">
        <v>0</v>
      </c>
    </row>
    <row r="79" spans="1:9" ht="51.45" customHeight="1" x14ac:dyDescent="0.3">
      <c r="A79" s="29" t="s">
        <v>84</v>
      </c>
      <c r="B79" s="3" t="s">
        <v>2</v>
      </c>
      <c r="C79" s="3" t="s">
        <v>7</v>
      </c>
      <c r="D79" s="3" t="s">
        <v>74</v>
      </c>
      <c r="E79" s="3" t="s">
        <v>85</v>
      </c>
      <c r="F79" s="3"/>
      <c r="G79" s="37">
        <f>G80</f>
        <v>136.05000000000001</v>
      </c>
      <c r="H79" s="37">
        <f t="shared" ref="H79:I79" si="29">H80</f>
        <v>150</v>
      </c>
      <c r="I79" s="37">
        <f t="shared" si="29"/>
        <v>150</v>
      </c>
    </row>
    <row r="80" spans="1:9" ht="102.6" customHeight="1" x14ac:dyDescent="0.3">
      <c r="A80" s="4" t="s">
        <v>86</v>
      </c>
      <c r="B80" s="5" t="s">
        <v>2</v>
      </c>
      <c r="C80" s="5" t="s">
        <v>7</v>
      </c>
      <c r="D80" s="5" t="s">
        <v>74</v>
      </c>
      <c r="E80" s="5" t="s">
        <v>85</v>
      </c>
      <c r="F80" s="5" t="s">
        <v>205</v>
      </c>
      <c r="G80" s="12">
        <f>180+200-30-213.95</f>
        <v>136.05000000000001</v>
      </c>
      <c r="H80" s="12">
        <v>150</v>
      </c>
      <c r="I80" s="12">
        <v>150</v>
      </c>
    </row>
    <row r="81" spans="1:9" ht="51.45" customHeight="1" x14ac:dyDescent="0.3">
      <c r="A81" s="29" t="s">
        <v>87</v>
      </c>
      <c r="B81" s="3" t="s">
        <v>2</v>
      </c>
      <c r="C81" s="3" t="s">
        <v>7</v>
      </c>
      <c r="D81" s="3" t="s">
        <v>74</v>
      </c>
      <c r="E81" s="3" t="s">
        <v>88</v>
      </c>
      <c r="F81" s="3"/>
      <c r="G81" s="37">
        <f>G82</f>
        <v>550</v>
      </c>
      <c r="H81" s="37">
        <f t="shared" ref="H81:I81" si="30">H82</f>
        <v>4000</v>
      </c>
      <c r="I81" s="37">
        <f t="shared" si="30"/>
        <v>3490.6</v>
      </c>
    </row>
    <row r="82" spans="1:9" ht="102.6" customHeight="1" x14ac:dyDescent="0.3">
      <c r="A82" s="4" t="s">
        <v>89</v>
      </c>
      <c r="B82" s="5" t="s">
        <v>2</v>
      </c>
      <c r="C82" s="5" t="s">
        <v>7</v>
      </c>
      <c r="D82" s="5" t="s">
        <v>74</v>
      </c>
      <c r="E82" s="5" t="s">
        <v>88</v>
      </c>
      <c r="F82" s="5" t="s">
        <v>205</v>
      </c>
      <c r="G82" s="12">
        <v>550</v>
      </c>
      <c r="H82" s="12">
        <f>2000+2000</f>
        <v>4000</v>
      </c>
      <c r="I82" s="12">
        <f>2000+1490.6</f>
        <v>3490.6</v>
      </c>
    </row>
    <row r="83" spans="1:9" ht="74.25" customHeight="1" x14ac:dyDescent="0.3">
      <c r="A83" s="29" t="s">
        <v>228</v>
      </c>
      <c r="B83" s="21" t="s">
        <v>2</v>
      </c>
      <c r="C83" s="21" t="s">
        <v>7</v>
      </c>
      <c r="D83" s="21" t="s">
        <v>74</v>
      </c>
      <c r="E83" s="21" t="s">
        <v>229</v>
      </c>
      <c r="F83" s="21"/>
      <c r="G83" s="41">
        <f>G84</f>
        <v>5169.67</v>
      </c>
      <c r="H83" s="41">
        <f t="shared" ref="H83:I83" si="31">H84</f>
        <v>0</v>
      </c>
      <c r="I83" s="41">
        <f t="shared" si="31"/>
        <v>0</v>
      </c>
    </row>
    <row r="84" spans="1:9" ht="102.6" customHeight="1" x14ac:dyDescent="0.3">
      <c r="A84" s="4" t="s">
        <v>230</v>
      </c>
      <c r="B84" s="5" t="s">
        <v>2</v>
      </c>
      <c r="C84" s="5" t="s">
        <v>7</v>
      </c>
      <c r="D84" s="5" t="s">
        <v>74</v>
      </c>
      <c r="E84" s="5" t="s">
        <v>229</v>
      </c>
      <c r="F84" s="5" t="s">
        <v>205</v>
      </c>
      <c r="G84" s="12">
        <f>100+5036.4+33.27</f>
        <v>5169.67</v>
      </c>
      <c r="H84" s="12">
        <v>0</v>
      </c>
      <c r="I84" s="12">
        <v>0</v>
      </c>
    </row>
    <row r="85" spans="1:9" ht="68.400000000000006" customHeight="1" x14ac:dyDescent="0.3">
      <c r="A85" s="29" t="s">
        <v>90</v>
      </c>
      <c r="B85" s="3" t="s">
        <v>2</v>
      </c>
      <c r="C85" s="3" t="s">
        <v>7</v>
      </c>
      <c r="D85" s="3" t="s">
        <v>74</v>
      </c>
      <c r="E85" s="3" t="s">
        <v>91</v>
      </c>
      <c r="F85" s="3"/>
      <c r="G85" s="37">
        <f>G86</f>
        <v>6.91</v>
      </c>
      <c r="H85" s="37">
        <f t="shared" ref="H85:I85" si="32">H86</f>
        <v>10</v>
      </c>
      <c r="I85" s="37">
        <f t="shared" si="32"/>
        <v>10</v>
      </c>
    </row>
    <row r="86" spans="1:9" ht="119.7" customHeight="1" x14ac:dyDescent="0.3">
      <c r="A86" s="4" t="s">
        <v>92</v>
      </c>
      <c r="B86" s="5" t="s">
        <v>2</v>
      </c>
      <c r="C86" s="5" t="s">
        <v>7</v>
      </c>
      <c r="D86" s="5" t="s">
        <v>74</v>
      </c>
      <c r="E86" s="5" t="s">
        <v>91</v>
      </c>
      <c r="F86" s="5" t="s">
        <v>205</v>
      </c>
      <c r="G86" s="12">
        <f>7-0.09</f>
        <v>6.91</v>
      </c>
      <c r="H86" s="12">
        <v>10</v>
      </c>
      <c r="I86" s="12">
        <v>10</v>
      </c>
    </row>
    <row r="87" spans="1:9" ht="171" customHeight="1" x14ac:dyDescent="0.3">
      <c r="A87" s="27" t="s">
        <v>93</v>
      </c>
      <c r="B87" s="21" t="s">
        <v>2</v>
      </c>
      <c r="C87" s="21" t="s">
        <v>7</v>
      </c>
      <c r="D87" s="21" t="s">
        <v>74</v>
      </c>
      <c r="E87" s="21" t="s">
        <v>94</v>
      </c>
      <c r="F87" s="21"/>
      <c r="G87" s="41">
        <f>G88</f>
        <v>1133.78</v>
      </c>
      <c r="H87" s="41">
        <f t="shared" ref="H87:I87" si="33">H88</f>
        <v>0</v>
      </c>
      <c r="I87" s="41">
        <f t="shared" si="33"/>
        <v>0</v>
      </c>
    </row>
    <row r="88" spans="1:9" ht="222.45" customHeight="1" x14ac:dyDescent="0.3">
      <c r="A88" s="6" t="s">
        <v>95</v>
      </c>
      <c r="B88" s="5" t="s">
        <v>2</v>
      </c>
      <c r="C88" s="5" t="s">
        <v>7</v>
      </c>
      <c r="D88" s="5" t="s">
        <v>74</v>
      </c>
      <c r="E88" s="5" t="s">
        <v>94</v>
      </c>
      <c r="F88" s="5" t="s">
        <v>205</v>
      </c>
      <c r="G88" s="12">
        <v>1133.78</v>
      </c>
      <c r="H88" s="12">
        <v>0</v>
      </c>
      <c r="I88" s="12">
        <v>0</v>
      </c>
    </row>
    <row r="89" spans="1:9" ht="188.1" customHeight="1" x14ac:dyDescent="0.3">
      <c r="A89" s="27" t="s">
        <v>96</v>
      </c>
      <c r="B89" s="21" t="s">
        <v>2</v>
      </c>
      <c r="C89" s="21" t="s">
        <v>7</v>
      </c>
      <c r="D89" s="21" t="s">
        <v>74</v>
      </c>
      <c r="E89" s="21" t="s">
        <v>97</v>
      </c>
      <c r="F89" s="21"/>
      <c r="G89" s="41">
        <f>G90</f>
        <v>1245.67</v>
      </c>
      <c r="H89" s="41">
        <f t="shared" ref="H89:I89" si="34">H90</f>
        <v>0</v>
      </c>
      <c r="I89" s="41">
        <f t="shared" si="34"/>
        <v>0</v>
      </c>
    </row>
    <row r="90" spans="1:9" ht="239.4" customHeight="1" x14ac:dyDescent="0.3">
      <c r="A90" s="6" t="s">
        <v>98</v>
      </c>
      <c r="B90" s="5" t="s">
        <v>2</v>
      </c>
      <c r="C90" s="5" t="s">
        <v>7</v>
      </c>
      <c r="D90" s="5" t="s">
        <v>74</v>
      </c>
      <c r="E90" s="5" t="s">
        <v>97</v>
      </c>
      <c r="F90" s="5" t="s">
        <v>205</v>
      </c>
      <c r="G90" s="43">
        <v>1245.67</v>
      </c>
      <c r="H90" s="43">
        <v>0</v>
      </c>
      <c r="I90" s="43">
        <v>0</v>
      </c>
    </row>
    <row r="91" spans="1:9" ht="136.94999999999999" customHeight="1" x14ac:dyDescent="0.3">
      <c r="A91" s="29" t="s">
        <v>99</v>
      </c>
      <c r="B91" s="21" t="s">
        <v>2</v>
      </c>
      <c r="C91" s="21" t="s">
        <v>7</v>
      </c>
      <c r="D91" s="21" t="s">
        <v>74</v>
      </c>
      <c r="E91" s="21" t="s">
        <v>100</v>
      </c>
      <c r="F91" s="21"/>
      <c r="G91" s="41">
        <f>G92</f>
        <v>2863.1499999999996</v>
      </c>
      <c r="H91" s="41">
        <f t="shared" ref="H91:I91" si="35">H92</f>
        <v>0</v>
      </c>
      <c r="I91" s="41">
        <f t="shared" si="35"/>
        <v>0</v>
      </c>
    </row>
    <row r="92" spans="1:9" ht="188.1" customHeight="1" x14ac:dyDescent="0.3">
      <c r="A92" s="6" t="s">
        <v>101</v>
      </c>
      <c r="B92" s="5" t="s">
        <v>2</v>
      </c>
      <c r="C92" s="5" t="s">
        <v>7</v>
      </c>
      <c r="D92" s="5" t="s">
        <v>74</v>
      </c>
      <c r="E92" s="5" t="s">
        <v>100</v>
      </c>
      <c r="F92" s="5" t="s">
        <v>205</v>
      </c>
      <c r="G92" s="12">
        <f>2863.16-0.01</f>
        <v>2863.1499999999996</v>
      </c>
      <c r="H92" s="12">
        <v>0</v>
      </c>
      <c r="I92" s="12">
        <v>0</v>
      </c>
    </row>
    <row r="93" spans="1:9" ht="34.200000000000003" customHeight="1" x14ac:dyDescent="0.3">
      <c r="A93" s="16" t="s">
        <v>102</v>
      </c>
      <c r="B93" s="17" t="s">
        <v>2</v>
      </c>
      <c r="C93" s="17" t="s">
        <v>7</v>
      </c>
      <c r="D93" s="17" t="s">
        <v>103</v>
      </c>
      <c r="E93" s="17"/>
      <c r="F93" s="17"/>
      <c r="G93" s="18">
        <f>G95+G97</f>
        <v>219</v>
      </c>
      <c r="H93" s="18">
        <f t="shared" ref="H93:I93" si="36">H95+H97</f>
        <v>515</v>
      </c>
      <c r="I93" s="18">
        <f t="shared" si="36"/>
        <v>315</v>
      </c>
    </row>
    <row r="94" spans="1:9" ht="51.45" customHeight="1" x14ac:dyDescent="0.3">
      <c r="A94" s="2" t="s">
        <v>104</v>
      </c>
      <c r="B94" s="3" t="s">
        <v>2</v>
      </c>
      <c r="C94" s="3" t="s">
        <v>7</v>
      </c>
      <c r="D94" s="3" t="s">
        <v>103</v>
      </c>
      <c r="E94" s="3" t="s">
        <v>105</v>
      </c>
      <c r="F94" s="3"/>
      <c r="G94" s="11">
        <f>G95</f>
        <v>15</v>
      </c>
      <c r="H94" s="11">
        <f t="shared" ref="H94:I94" si="37">H95</f>
        <v>15</v>
      </c>
      <c r="I94" s="11">
        <f t="shared" si="37"/>
        <v>15</v>
      </c>
    </row>
    <row r="95" spans="1:9" ht="102.6" customHeight="1" x14ac:dyDescent="0.3">
      <c r="A95" s="4" t="s">
        <v>106</v>
      </c>
      <c r="B95" s="5" t="s">
        <v>2</v>
      </c>
      <c r="C95" s="5" t="s">
        <v>7</v>
      </c>
      <c r="D95" s="5" t="s">
        <v>103</v>
      </c>
      <c r="E95" s="5" t="s">
        <v>105</v>
      </c>
      <c r="F95" s="5" t="s">
        <v>205</v>
      </c>
      <c r="G95" s="12">
        <v>15</v>
      </c>
      <c r="H95" s="12">
        <v>15</v>
      </c>
      <c r="I95" s="12">
        <v>15</v>
      </c>
    </row>
    <row r="96" spans="1:9" ht="34.200000000000003" customHeight="1" x14ac:dyDescent="0.3">
      <c r="A96" s="2" t="s">
        <v>107</v>
      </c>
      <c r="B96" s="3" t="s">
        <v>2</v>
      </c>
      <c r="C96" s="3" t="s">
        <v>7</v>
      </c>
      <c r="D96" s="3" t="s">
        <v>103</v>
      </c>
      <c r="E96" s="3" t="s">
        <v>108</v>
      </c>
      <c r="F96" s="3"/>
      <c r="G96" s="11">
        <f>G97</f>
        <v>204</v>
      </c>
      <c r="H96" s="11">
        <f t="shared" ref="H96:I96" si="38">H97</f>
        <v>500</v>
      </c>
      <c r="I96" s="11">
        <f t="shared" si="38"/>
        <v>300</v>
      </c>
    </row>
    <row r="97" spans="1:9" ht="85.5" customHeight="1" x14ac:dyDescent="0.3">
      <c r="A97" s="4" t="s">
        <v>109</v>
      </c>
      <c r="B97" s="5" t="s">
        <v>2</v>
      </c>
      <c r="C97" s="5" t="s">
        <v>7</v>
      </c>
      <c r="D97" s="5" t="s">
        <v>103</v>
      </c>
      <c r="E97" s="5" t="s">
        <v>108</v>
      </c>
      <c r="F97" s="5" t="s">
        <v>205</v>
      </c>
      <c r="G97" s="12">
        <v>204</v>
      </c>
      <c r="H97" s="12">
        <v>500</v>
      </c>
      <c r="I97" s="12">
        <v>300</v>
      </c>
    </row>
    <row r="98" spans="1:9" ht="34.200000000000003" customHeight="1" x14ac:dyDescent="0.3">
      <c r="A98" s="13" t="s">
        <v>110</v>
      </c>
      <c r="B98" s="14" t="s">
        <v>2</v>
      </c>
      <c r="C98" s="14" t="s">
        <v>111</v>
      </c>
      <c r="D98" s="14" t="s">
        <v>5</v>
      </c>
      <c r="E98" s="14"/>
      <c r="F98" s="14"/>
      <c r="G98" s="15">
        <f>G99+G108+G115</f>
        <v>18717.45</v>
      </c>
      <c r="H98" s="15">
        <f>H99+H108+H115</f>
        <v>8330.58</v>
      </c>
      <c r="I98" s="15">
        <f>I99+I108+I115</f>
        <v>11654.96</v>
      </c>
    </row>
    <row r="99" spans="1:9" ht="17.100000000000001" customHeight="1" x14ac:dyDescent="0.3">
      <c r="A99" s="20" t="s">
        <v>112</v>
      </c>
      <c r="B99" s="17" t="s">
        <v>2</v>
      </c>
      <c r="C99" s="17" t="s">
        <v>111</v>
      </c>
      <c r="D99" s="17" t="s">
        <v>4</v>
      </c>
      <c r="E99" s="17"/>
      <c r="F99" s="17"/>
      <c r="G99" s="18">
        <f>G101+G103+G105+G107</f>
        <v>1540.22</v>
      </c>
      <c r="H99" s="18">
        <f t="shared" ref="H99:I99" si="39">H101+H103+H105+H107</f>
        <v>1700</v>
      </c>
      <c r="I99" s="18">
        <f t="shared" si="39"/>
        <v>1750</v>
      </c>
    </row>
    <row r="100" spans="1:9" ht="51.45" customHeight="1" x14ac:dyDescent="0.3">
      <c r="A100" s="2" t="s">
        <v>113</v>
      </c>
      <c r="B100" s="3" t="s">
        <v>2</v>
      </c>
      <c r="C100" s="3" t="s">
        <v>111</v>
      </c>
      <c r="D100" s="3" t="s">
        <v>4</v>
      </c>
      <c r="E100" s="3" t="s">
        <v>114</v>
      </c>
      <c r="F100" s="3"/>
      <c r="G100" s="11">
        <f>G101</f>
        <v>209.23</v>
      </c>
      <c r="H100" s="11">
        <f t="shared" ref="H100:I100" si="40">H101</f>
        <v>0</v>
      </c>
      <c r="I100" s="11">
        <f t="shared" si="40"/>
        <v>0</v>
      </c>
    </row>
    <row r="101" spans="1:9" ht="68.400000000000006" customHeight="1" x14ac:dyDescent="0.3">
      <c r="A101" s="4" t="s">
        <v>115</v>
      </c>
      <c r="B101" s="5" t="s">
        <v>2</v>
      </c>
      <c r="C101" s="5" t="s">
        <v>111</v>
      </c>
      <c r="D101" s="5" t="s">
        <v>4</v>
      </c>
      <c r="E101" s="5" t="s">
        <v>114</v>
      </c>
      <c r="F101" s="5" t="s">
        <v>207</v>
      </c>
      <c r="G101" s="12">
        <v>209.23</v>
      </c>
      <c r="H101" s="12">
        <v>0</v>
      </c>
      <c r="I101" s="12">
        <v>0</v>
      </c>
    </row>
    <row r="102" spans="1:9" ht="68.400000000000006" customHeight="1" x14ac:dyDescent="0.3">
      <c r="A102" s="2" t="s">
        <v>116</v>
      </c>
      <c r="B102" s="3" t="s">
        <v>2</v>
      </c>
      <c r="C102" s="3" t="s">
        <v>111</v>
      </c>
      <c r="D102" s="3" t="s">
        <v>4</v>
      </c>
      <c r="E102" s="3" t="s">
        <v>117</v>
      </c>
      <c r="F102" s="3"/>
      <c r="G102" s="11">
        <f>G103</f>
        <v>16.75</v>
      </c>
      <c r="H102" s="11">
        <f t="shared" ref="H102:I102" si="41">H103</f>
        <v>0</v>
      </c>
      <c r="I102" s="11">
        <f t="shared" si="41"/>
        <v>0</v>
      </c>
    </row>
    <row r="103" spans="1:9" ht="85.5" customHeight="1" x14ac:dyDescent="0.3">
      <c r="A103" s="4" t="s">
        <v>118</v>
      </c>
      <c r="B103" s="5" t="s">
        <v>2</v>
      </c>
      <c r="C103" s="5" t="s">
        <v>111</v>
      </c>
      <c r="D103" s="5" t="s">
        <v>4</v>
      </c>
      <c r="E103" s="5" t="s">
        <v>117</v>
      </c>
      <c r="F103" s="5" t="s">
        <v>207</v>
      </c>
      <c r="G103" s="12">
        <v>16.75</v>
      </c>
      <c r="H103" s="12">
        <v>0</v>
      </c>
      <c r="I103" s="12">
        <v>0</v>
      </c>
    </row>
    <row r="104" spans="1:9" ht="34.200000000000003" customHeight="1" x14ac:dyDescent="0.3">
      <c r="A104" s="2" t="s">
        <v>119</v>
      </c>
      <c r="B104" s="3" t="s">
        <v>2</v>
      </c>
      <c r="C104" s="3" t="s">
        <v>111</v>
      </c>
      <c r="D104" s="3" t="s">
        <v>4</v>
      </c>
      <c r="E104" s="3" t="s">
        <v>120</v>
      </c>
      <c r="F104" s="3"/>
      <c r="G104" s="11">
        <f>G105</f>
        <v>173.49</v>
      </c>
      <c r="H104" s="11">
        <f t="shared" ref="H104:I104" si="42">H105</f>
        <v>450</v>
      </c>
      <c r="I104" s="11">
        <f t="shared" si="42"/>
        <v>450</v>
      </c>
    </row>
    <row r="105" spans="1:9" ht="85.5" customHeight="1" x14ac:dyDescent="0.3">
      <c r="A105" s="4" t="s">
        <v>121</v>
      </c>
      <c r="B105" s="5" t="s">
        <v>2</v>
      </c>
      <c r="C105" s="5" t="s">
        <v>111</v>
      </c>
      <c r="D105" s="5" t="s">
        <v>4</v>
      </c>
      <c r="E105" s="5" t="s">
        <v>120</v>
      </c>
      <c r="F105" s="5" t="s">
        <v>205</v>
      </c>
      <c r="G105" s="12">
        <v>173.49</v>
      </c>
      <c r="H105" s="12">
        <v>450</v>
      </c>
      <c r="I105" s="12">
        <v>450</v>
      </c>
    </row>
    <row r="106" spans="1:9" ht="85.5" customHeight="1" x14ac:dyDescent="0.3">
      <c r="A106" s="2" t="s">
        <v>122</v>
      </c>
      <c r="B106" s="3" t="s">
        <v>2</v>
      </c>
      <c r="C106" s="3" t="s">
        <v>111</v>
      </c>
      <c r="D106" s="3" t="s">
        <v>4</v>
      </c>
      <c r="E106" s="3" t="s">
        <v>123</v>
      </c>
      <c r="F106" s="3"/>
      <c r="G106" s="11">
        <f>G107</f>
        <v>1140.75</v>
      </c>
      <c r="H106" s="11">
        <f t="shared" ref="H106:I106" si="43">H107</f>
        <v>1250</v>
      </c>
      <c r="I106" s="11">
        <f t="shared" si="43"/>
        <v>1300</v>
      </c>
    </row>
    <row r="107" spans="1:9" ht="136.94999999999999" customHeight="1" x14ac:dyDescent="0.3">
      <c r="A107" s="4" t="s">
        <v>124</v>
      </c>
      <c r="B107" s="5" t="s">
        <v>2</v>
      </c>
      <c r="C107" s="5" t="s">
        <v>111</v>
      </c>
      <c r="D107" s="5" t="s">
        <v>4</v>
      </c>
      <c r="E107" s="5" t="s">
        <v>123</v>
      </c>
      <c r="F107" s="5" t="s">
        <v>205</v>
      </c>
      <c r="G107" s="12">
        <v>1140.75</v>
      </c>
      <c r="H107" s="12">
        <v>1250</v>
      </c>
      <c r="I107" s="12">
        <v>1300</v>
      </c>
    </row>
    <row r="108" spans="1:9" ht="17.100000000000001" customHeight="1" x14ac:dyDescent="0.3">
      <c r="A108" s="16" t="s">
        <v>125</v>
      </c>
      <c r="B108" s="17" t="s">
        <v>2</v>
      </c>
      <c r="C108" s="17" t="s">
        <v>111</v>
      </c>
      <c r="D108" s="17" t="s">
        <v>57</v>
      </c>
      <c r="E108" s="17"/>
      <c r="F108" s="17"/>
      <c r="G108" s="18">
        <f>G109+G111+G113</f>
        <v>1835.31</v>
      </c>
      <c r="H108" s="18">
        <f t="shared" ref="H108:I108" si="44">H109+H111+H113</f>
        <v>1500</v>
      </c>
      <c r="I108" s="18">
        <f t="shared" si="44"/>
        <v>1500</v>
      </c>
    </row>
    <row r="109" spans="1:9" ht="102.6" customHeight="1" x14ac:dyDescent="0.3">
      <c r="A109" s="2" t="s">
        <v>126</v>
      </c>
      <c r="B109" s="3" t="s">
        <v>2</v>
      </c>
      <c r="C109" s="3" t="s">
        <v>111</v>
      </c>
      <c r="D109" s="3" t="s">
        <v>57</v>
      </c>
      <c r="E109" s="3" t="s">
        <v>127</v>
      </c>
      <c r="F109" s="3"/>
      <c r="G109" s="11">
        <f>G110</f>
        <v>138.22</v>
      </c>
      <c r="H109" s="11">
        <f t="shared" ref="H109:I109" si="45">H110</f>
        <v>0</v>
      </c>
      <c r="I109" s="11">
        <f t="shared" si="45"/>
        <v>0</v>
      </c>
    </row>
    <row r="110" spans="1:9" ht="119.7" customHeight="1" x14ac:dyDescent="0.3">
      <c r="A110" s="4" t="s">
        <v>128</v>
      </c>
      <c r="B110" s="5" t="s">
        <v>2</v>
      </c>
      <c r="C110" s="5" t="s">
        <v>111</v>
      </c>
      <c r="D110" s="5" t="s">
        <v>57</v>
      </c>
      <c r="E110" s="5" t="s">
        <v>127</v>
      </c>
      <c r="F110" s="5" t="s">
        <v>207</v>
      </c>
      <c r="G110" s="12">
        <v>138.22</v>
      </c>
      <c r="H110" s="12">
        <v>0</v>
      </c>
      <c r="I110" s="12">
        <v>0</v>
      </c>
    </row>
    <row r="111" spans="1:9" ht="34.200000000000003" customHeight="1" x14ac:dyDescent="0.3">
      <c r="A111" s="2" t="s">
        <v>129</v>
      </c>
      <c r="B111" s="3" t="s">
        <v>2</v>
      </c>
      <c r="C111" s="3" t="s">
        <v>111</v>
      </c>
      <c r="D111" s="3" t="s">
        <v>57</v>
      </c>
      <c r="E111" s="3" t="s">
        <v>130</v>
      </c>
      <c r="F111" s="3"/>
      <c r="G111" s="11">
        <f>G112</f>
        <v>1694.59</v>
      </c>
      <c r="H111" s="11">
        <f t="shared" ref="H111:I111" si="46">H112</f>
        <v>1480</v>
      </c>
      <c r="I111" s="11">
        <f t="shared" si="46"/>
        <v>1480</v>
      </c>
    </row>
    <row r="112" spans="1:9" ht="85.5" customHeight="1" x14ac:dyDescent="0.3">
      <c r="A112" s="4" t="s">
        <v>131</v>
      </c>
      <c r="B112" s="5" t="s">
        <v>2</v>
      </c>
      <c r="C112" s="5" t="s">
        <v>111</v>
      </c>
      <c r="D112" s="5" t="s">
        <v>57</v>
      </c>
      <c r="E112" s="5" t="s">
        <v>130</v>
      </c>
      <c r="F112" s="5" t="s">
        <v>205</v>
      </c>
      <c r="G112" s="12">
        <v>1694.59</v>
      </c>
      <c r="H112" s="12">
        <v>1480</v>
      </c>
      <c r="I112" s="12">
        <v>1480</v>
      </c>
    </row>
    <row r="113" spans="1:9" ht="34.200000000000003" customHeight="1" x14ac:dyDescent="0.3">
      <c r="A113" s="2" t="s">
        <v>132</v>
      </c>
      <c r="B113" s="3" t="s">
        <v>2</v>
      </c>
      <c r="C113" s="3" t="s">
        <v>111</v>
      </c>
      <c r="D113" s="3" t="s">
        <v>57</v>
      </c>
      <c r="E113" s="3" t="s">
        <v>133</v>
      </c>
      <c r="F113" s="3"/>
      <c r="G113" s="11">
        <f>G114</f>
        <v>2.5</v>
      </c>
      <c r="H113" s="11">
        <f t="shared" ref="H113:I113" si="47">H114</f>
        <v>20</v>
      </c>
      <c r="I113" s="11">
        <f t="shared" si="47"/>
        <v>20</v>
      </c>
    </row>
    <row r="114" spans="1:9" ht="85.5" customHeight="1" x14ac:dyDescent="0.3">
      <c r="A114" s="4" t="s">
        <v>134</v>
      </c>
      <c r="B114" s="5" t="s">
        <v>2</v>
      </c>
      <c r="C114" s="5" t="s">
        <v>111</v>
      </c>
      <c r="D114" s="5" t="s">
        <v>57</v>
      </c>
      <c r="E114" s="5" t="s">
        <v>133</v>
      </c>
      <c r="F114" s="5" t="s">
        <v>205</v>
      </c>
      <c r="G114" s="12">
        <v>2.5</v>
      </c>
      <c r="H114" s="12">
        <v>20</v>
      </c>
      <c r="I114" s="12">
        <v>20</v>
      </c>
    </row>
    <row r="115" spans="1:9" ht="23.25" customHeight="1" x14ac:dyDescent="0.3">
      <c r="A115" s="16" t="s">
        <v>135</v>
      </c>
      <c r="B115" s="17" t="s">
        <v>2</v>
      </c>
      <c r="C115" s="17" t="s">
        <v>111</v>
      </c>
      <c r="D115" s="17" t="s">
        <v>59</v>
      </c>
      <c r="E115" s="17"/>
      <c r="F115" s="17"/>
      <c r="G115" s="18">
        <f>G116+G118+G120+G122+G124+G126+G128+G130+G132+G134</f>
        <v>15341.920000000002</v>
      </c>
      <c r="H115" s="18">
        <f t="shared" ref="H115:I115" si="48">H116+H118+H120+H122+H124+H126+H128+H130+H132+H134</f>
        <v>5130.58</v>
      </c>
      <c r="I115" s="18">
        <f t="shared" si="48"/>
        <v>8404.9599999999991</v>
      </c>
    </row>
    <row r="116" spans="1:9" ht="34.200000000000003" customHeight="1" x14ac:dyDescent="0.3">
      <c r="A116" s="2" t="s">
        <v>39</v>
      </c>
      <c r="B116" s="3" t="s">
        <v>2</v>
      </c>
      <c r="C116" s="3" t="s">
        <v>111</v>
      </c>
      <c r="D116" s="3" t="s">
        <v>59</v>
      </c>
      <c r="E116" s="3" t="s">
        <v>40</v>
      </c>
      <c r="F116" s="3"/>
      <c r="G116" s="11">
        <f>G117</f>
        <v>66</v>
      </c>
      <c r="H116" s="11">
        <f t="shared" ref="H116:I116" si="49">H117</f>
        <v>0</v>
      </c>
      <c r="I116" s="11">
        <f t="shared" si="49"/>
        <v>0</v>
      </c>
    </row>
    <row r="117" spans="1:9" ht="68.400000000000006" customHeight="1" x14ac:dyDescent="0.3">
      <c r="A117" s="4" t="s">
        <v>223</v>
      </c>
      <c r="B117" s="5" t="s">
        <v>2</v>
      </c>
      <c r="C117" s="5" t="s">
        <v>111</v>
      </c>
      <c r="D117" s="5" t="s">
        <v>59</v>
      </c>
      <c r="E117" s="3" t="s">
        <v>40</v>
      </c>
      <c r="F117" s="5" t="s">
        <v>205</v>
      </c>
      <c r="G117" s="12">
        <v>66</v>
      </c>
      <c r="H117" s="12">
        <v>0</v>
      </c>
      <c r="I117" s="12">
        <v>0</v>
      </c>
    </row>
    <row r="118" spans="1:9" ht="51.45" customHeight="1" x14ac:dyDescent="0.3">
      <c r="A118" s="29" t="s">
        <v>136</v>
      </c>
      <c r="B118" s="21" t="s">
        <v>2</v>
      </c>
      <c r="C118" s="21" t="s">
        <v>111</v>
      </c>
      <c r="D118" s="21" t="s">
        <v>59</v>
      </c>
      <c r="E118" s="21" t="s">
        <v>232</v>
      </c>
      <c r="F118" s="21"/>
      <c r="G118" s="28">
        <f>G119</f>
        <v>8825.4</v>
      </c>
      <c r="H118" s="28">
        <f t="shared" ref="H118:I118" si="50">H119</f>
        <v>0</v>
      </c>
      <c r="I118" s="28">
        <f t="shared" si="50"/>
        <v>0</v>
      </c>
    </row>
    <row r="119" spans="1:9" ht="102.6" customHeight="1" x14ac:dyDescent="0.3">
      <c r="A119" s="4" t="s">
        <v>137</v>
      </c>
      <c r="B119" s="5" t="s">
        <v>2</v>
      </c>
      <c r="C119" s="5" t="s">
        <v>111</v>
      </c>
      <c r="D119" s="5" t="s">
        <v>59</v>
      </c>
      <c r="E119" s="5" t="s">
        <v>232</v>
      </c>
      <c r="F119" s="5" t="s">
        <v>205</v>
      </c>
      <c r="G119" s="12">
        <v>8825.4</v>
      </c>
      <c r="H119" s="12">
        <v>0</v>
      </c>
      <c r="I119" s="12">
        <v>0</v>
      </c>
    </row>
    <row r="120" spans="1:9" ht="34.200000000000003" customHeight="1" x14ac:dyDescent="0.3">
      <c r="A120" s="29" t="s">
        <v>138</v>
      </c>
      <c r="B120" s="3" t="s">
        <v>2</v>
      </c>
      <c r="C120" s="3" t="s">
        <v>111</v>
      </c>
      <c r="D120" s="3" t="s">
        <v>59</v>
      </c>
      <c r="E120" s="3" t="s">
        <v>139</v>
      </c>
      <c r="F120" s="3"/>
      <c r="G120" s="11">
        <f>G121</f>
        <v>1417.69</v>
      </c>
      <c r="H120" s="11">
        <f t="shared" ref="H120:I120" si="51">H121</f>
        <v>2000</v>
      </c>
      <c r="I120" s="11">
        <f t="shared" si="51"/>
        <v>1976.62</v>
      </c>
    </row>
    <row r="121" spans="1:9" ht="68.400000000000006" customHeight="1" x14ac:dyDescent="0.3">
      <c r="A121" s="4" t="s">
        <v>140</v>
      </c>
      <c r="B121" s="5" t="s">
        <v>2</v>
      </c>
      <c r="C121" s="5" t="s">
        <v>111</v>
      </c>
      <c r="D121" s="5" t="s">
        <v>59</v>
      </c>
      <c r="E121" s="5" t="s">
        <v>139</v>
      </c>
      <c r="F121" s="5" t="s">
        <v>205</v>
      </c>
      <c r="G121" s="12">
        <v>1417.69</v>
      </c>
      <c r="H121" s="12">
        <v>2000</v>
      </c>
      <c r="I121" s="12">
        <f>2200-223.38</f>
        <v>1976.62</v>
      </c>
    </row>
    <row r="122" spans="1:9" ht="34.200000000000003" customHeight="1" x14ac:dyDescent="0.3">
      <c r="A122" s="29" t="s">
        <v>141</v>
      </c>
      <c r="B122" s="3" t="s">
        <v>2</v>
      </c>
      <c r="C122" s="3" t="s">
        <v>111</v>
      </c>
      <c r="D122" s="3" t="s">
        <v>59</v>
      </c>
      <c r="E122" s="3" t="s">
        <v>142</v>
      </c>
      <c r="F122" s="3"/>
      <c r="G122" s="11">
        <f>G123</f>
        <v>129.59</v>
      </c>
      <c r="H122" s="11">
        <f t="shared" ref="H122:I122" si="52">H123</f>
        <v>150</v>
      </c>
      <c r="I122" s="11">
        <f t="shared" si="52"/>
        <v>50</v>
      </c>
    </row>
    <row r="123" spans="1:9" ht="85.5" customHeight="1" x14ac:dyDescent="0.3">
      <c r="A123" s="4" t="s">
        <v>143</v>
      </c>
      <c r="B123" s="5" t="s">
        <v>2</v>
      </c>
      <c r="C123" s="5" t="s">
        <v>111</v>
      </c>
      <c r="D123" s="5" t="s">
        <v>59</v>
      </c>
      <c r="E123" s="5" t="s">
        <v>142</v>
      </c>
      <c r="F123" s="5" t="s">
        <v>205</v>
      </c>
      <c r="G123" s="12">
        <v>129.59</v>
      </c>
      <c r="H123" s="12">
        <v>150</v>
      </c>
      <c r="I123" s="12">
        <f>150-100</f>
        <v>50</v>
      </c>
    </row>
    <row r="124" spans="1:9" ht="34.200000000000003" customHeight="1" x14ac:dyDescent="0.3">
      <c r="A124" s="29" t="s">
        <v>132</v>
      </c>
      <c r="B124" s="3" t="s">
        <v>2</v>
      </c>
      <c r="C124" s="3" t="s">
        <v>111</v>
      </c>
      <c r="D124" s="3" t="s">
        <v>59</v>
      </c>
      <c r="E124" s="3" t="s">
        <v>133</v>
      </c>
      <c r="F124" s="3"/>
      <c r="G124" s="11">
        <f>G125</f>
        <v>188.14</v>
      </c>
      <c r="H124" s="11">
        <f t="shared" ref="H124:I124" si="53">H125</f>
        <v>100</v>
      </c>
      <c r="I124" s="11">
        <f t="shared" si="53"/>
        <v>100</v>
      </c>
    </row>
    <row r="125" spans="1:9" ht="85.5" customHeight="1" x14ac:dyDescent="0.3">
      <c r="A125" s="4" t="s">
        <v>134</v>
      </c>
      <c r="B125" s="5" t="s">
        <v>2</v>
      </c>
      <c r="C125" s="5" t="s">
        <v>111</v>
      </c>
      <c r="D125" s="5" t="s">
        <v>59</v>
      </c>
      <c r="E125" s="5" t="s">
        <v>133</v>
      </c>
      <c r="F125" s="5" t="s">
        <v>205</v>
      </c>
      <c r="G125" s="12">
        <v>188.14</v>
      </c>
      <c r="H125" s="12">
        <v>100</v>
      </c>
      <c r="I125" s="12">
        <v>100</v>
      </c>
    </row>
    <row r="126" spans="1:9" ht="34.200000000000003" customHeight="1" x14ac:dyDescent="0.3">
      <c r="A126" s="29" t="s">
        <v>144</v>
      </c>
      <c r="B126" s="3" t="s">
        <v>2</v>
      </c>
      <c r="C126" s="3" t="s">
        <v>111</v>
      </c>
      <c r="D126" s="3" t="s">
        <v>59</v>
      </c>
      <c r="E126" s="3" t="s">
        <v>145</v>
      </c>
      <c r="F126" s="3"/>
      <c r="G126" s="11">
        <f>G127</f>
        <v>2819.38</v>
      </c>
      <c r="H126" s="11">
        <f t="shared" ref="H126:I126" si="54">H127</f>
        <v>1908.58</v>
      </c>
      <c r="I126" s="11">
        <f t="shared" si="54"/>
        <v>1916.1899999999998</v>
      </c>
    </row>
    <row r="127" spans="1:9" ht="85.5" customHeight="1" x14ac:dyDescent="0.3">
      <c r="A127" s="4" t="s">
        <v>146</v>
      </c>
      <c r="B127" s="5" t="s">
        <v>2</v>
      </c>
      <c r="C127" s="5" t="s">
        <v>111</v>
      </c>
      <c r="D127" s="5" t="s">
        <v>59</v>
      </c>
      <c r="E127" s="5" t="s">
        <v>145</v>
      </c>
      <c r="F127" s="5" t="s">
        <v>205</v>
      </c>
      <c r="G127" s="12">
        <v>2819.38</v>
      </c>
      <c r="H127" s="12">
        <f>2417.77-509.19</f>
        <v>1908.58</v>
      </c>
      <c r="I127" s="12">
        <f>2216.2-300-0.01</f>
        <v>1916.1899999999998</v>
      </c>
    </row>
    <row r="128" spans="1:9" ht="51.45" customHeight="1" x14ac:dyDescent="0.3">
      <c r="A128" s="29" t="s">
        <v>147</v>
      </c>
      <c r="B128" s="3" t="s">
        <v>2</v>
      </c>
      <c r="C128" s="3" t="s">
        <v>111</v>
      </c>
      <c r="D128" s="3" t="s">
        <v>59</v>
      </c>
      <c r="E128" s="3" t="s">
        <v>148</v>
      </c>
      <c r="F128" s="3"/>
      <c r="G128" s="11">
        <f>G129</f>
        <v>200</v>
      </c>
      <c r="H128" s="11">
        <f t="shared" ref="H128:I128" si="55">H129</f>
        <v>250</v>
      </c>
      <c r="I128" s="11">
        <f t="shared" si="55"/>
        <v>200</v>
      </c>
    </row>
    <row r="129" spans="1:9" ht="102.6" customHeight="1" x14ac:dyDescent="0.3">
      <c r="A129" s="4" t="s">
        <v>149</v>
      </c>
      <c r="B129" s="5" t="s">
        <v>2</v>
      </c>
      <c r="C129" s="5" t="s">
        <v>111</v>
      </c>
      <c r="D129" s="5" t="s">
        <v>59</v>
      </c>
      <c r="E129" s="5" t="s">
        <v>148</v>
      </c>
      <c r="F129" s="5" t="s">
        <v>205</v>
      </c>
      <c r="G129" s="12">
        <v>200</v>
      </c>
      <c r="H129" s="12">
        <v>250</v>
      </c>
      <c r="I129" s="12">
        <v>200</v>
      </c>
    </row>
    <row r="130" spans="1:9" ht="34.200000000000003" customHeight="1" x14ac:dyDescent="0.3">
      <c r="A130" s="29" t="s">
        <v>217</v>
      </c>
      <c r="B130" s="3" t="s">
        <v>2</v>
      </c>
      <c r="C130" s="3" t="s">
        <v>111</v>
      </c>
      <c r="D130" s="3" t="s">
        <v>59</v>
      </c>
      <c r="E130" s="3" t="s">
        <v>219</v>
      </c>
      <c r="F130" s="3"/>
      <c r="G130" s="11">
        <f>G131</f>
        <v>500.76</v>
      </c>
      <c r="H130" s="11">
        <f t="shared" ref="H130:I130" si="56">H131</f>
        <v>500</v>
      </c>
      <c r="I130" s="11">
        <f t="shared" si="56"/>
        <v>135.38999999999999</v>
      </c>
    </row>
    <row r="131" spans="1:9" ht="85.5" customHeight="1" x14ac:dyDescent="0.3">
      <c r="A131" s="4" t="s">
        <v>218</v>
      </c>
      <c r="B131" s="5" t="s">
        <v>2</v>
      </c>
      <c r="C131" s="5" t="s">
        <v>111</v>
      </c>
      <c r="D131" s="5" t="s">
        <v>59</v>
      </c>
      <c r="E131" s="5" t="s">
        <v>219</v>
      </c>
      <c r="F131" s="5" t="s">
        <v>205</v>
      </c>
      <c r="G131" s="12">
        <v>500.76</v>
      </c>
      <c r="H131" s="12">
        <v>500</v>
      </c>
      <c r="I131" s="12">
        <v>135.38999999999999</v>
      </c>
    </row>
    <row r="132" spans="1:9" ht="85.5" customHeight="1" x14ac:dyDescent="0.3">
      <c r="A132" s="29" t="s">
        <v>150</v>
      </c>
      <c r="B132" s="21" t="s">
        <v>2</v>
      </c>
      <c r="C132" s="21" t="s">
        <v>111</v>
      </c>
      <c r="D132" s="21" t="s">
        <v>59</v>
      </c>
      <c r="E132" s="21" t="s">
        <v>234</v>
      </c>
      <c r="F132" s="21"/>
      <c r="G132" s="28">
        <f>G133</f>
        <v>269.85000000000002</v>
      </c>
      <c r="H132" s="28">
        <f t="shared" ref="H132:I132" si="57">H133</f>
        <v>222</v>
      </c>
      <c r="I132" s="28">
        <f t="shared" si="57"/>
        <v>303.88</v>
      </c>
    </row>
    <row r="133" spans="1:9" ht="136.94999999999999" customHeight="1" x14ac:dyDescent="0.3">
      <c r="A133" s="4" t="s">
        <v>151</v>
      </c>
      <c r="B133" s="5" t="s">
        <v>2</v>
      </c>
      <c r="C133" s="5" t="s">
        <v>111</v>
      </c>
      <c r="D133" s="5" t="s">
        <v>59</v>
      </c>
      <c r="E133" s="23" t="s">
        <v>234</v>
      </c>
      <c r="F133" s="5" t="s">
        <v>205</v>
      </c>
      <c r="G133" s="12">
        <v>269.85000000000002</v>
      </c>
      <c r="H133" s="12">
        <f>221.98+0.02</f>
        <v>222</v>
      </c>
      <c r="I133" s="12">
        <f>303.83+0.05</f>
        <v>303.88</v>
      </c>
    </row>
    <row r="134" spans="1:9" ht="72.75" customHeight="1" x14ac:dyDescent="0.3">
      <c r="A134" s="29" t="s">
        <v>152</v>
      </c>
      <c r="B134" s="21" t="s">
        <v>2</v>
      </c>
      <c r="C134" s="21" t="s">
        <v>111</v>
      </c>
      <c r="D134" s="21" t="s">
        <v>59</v>
      </c>
      <c r="E134" s="21" t="s">
        <v>233</v>
      </c>
      <c r="F134" s="21"/>
      <c r="G134" s="28">
        <f>G135</f>
        <v>925.11</v>
      </c>
      <c r="H134" s="28">
        <f t="shared" ref="H134:I134" si="58">H135</f>
        <v>0</v>
      </c>
      <c r="I134" s="28">
        <f t="shared" si="58"/>
        <v>3722.88</v>
      </c>
    </row>
    <row r="135" spans="1:9" ht="102.6" customHeight="1" x14ac:dyDescent="0.3">
      <c r="A135" s="4" t="s">
        <v>153</v>
      </c>
      <c r="B135" s="5" t="s">
        <v>2</v>
      </c>
      <c r="C135" s="5" t="s">
        <v>111</v>
      </c>
      <c r="D135" s="5" t="s">
        <v>59</v>
      </c>
      <c r="E135" s="5" t="s">
        <v>233</v>
      </c>
      <c r="F135" s="5" t="s">
        <v>205</v>
      </c>
      <c r="G135" s="12">
        <v>925.11</v>
      </c>
      <c r="H135" s="12">
        <v>0</v>
      </c>
      <c r="I135" s="12">
        <v>3722.88</v>
      </c>
    </row>
    <row r="136" spans="1:9" ht="27.75" customHeight="1" x14ac:dyDescent="0.3">
      <c r="A136" s="46" t="s">
        <v>243</v>
      </c>
      <c r="B136" s="47" t="s">
        <v>2</v>
      </c>
      <c r="C136" s="47" t="s">
        <v>27</v>
      </c>
      <c r="D136" s="47" t="s">
        <v>5</v>
      </c>
      <c r="E136" s="47"/>
      <c r="F136" s="47"/>
      <c r="G136" s="15">
        <f t="shared" ref="G136:I138" si="59">G137</f>
        <v>0</v>
      </c>
      <c r="H136" s="15">
        <f t="shared" si="59"/>
        <v>687.8</v>
      </c>
      <c r="I136" s="15">
        <f t="shared" si="59"/>
        <v>0</v>
      </c>
    </row>
    <row r="137" spans="1:9" ht="38.25" customHeight="1" x14ac:dyDescent="0.3">
      <c r="A137" s="48" t="s">
        <v>247</v>
      </c>
      <c r="B137" s="49" t="s">
        <v>2</v>
      </c>
      <c r="C137" s="49" t="s">
        <v>27</v>
      </c>
      <c r="D137" s="49" t="s">
        <v>111</v>
      </c>
      <c r="E137" s="49"/>
      <c r="F137" s="49"/>
      <c r="G137" s="50">
        <f t="shared" si="59"/>
        <v>0</v>
      </c>
      <c r="H137" s="50">
        <f t="shared" si="59"/>
        <v>687.8</v>
      </c>
      <c r="I137" s="50">
        <f t="shared" si="59"/>
        <v>0</v>
      </c>
    </row>
    <row r="138" spans="1:9" ht="51.45" customHeight="1" x14ac:dyDescent="0.3">
      <c r="A138" s="29" t="s">
        <v>244</v>
      </c>
      <c r="B138" s="21" t="s">
        <v>2</v>
      </c>
      <c r="C138" s="21" t="s">
        <v>27</v>
      </c>
      <c r="D138" s="21" t="s">
        <v>111</v>
      </c>
      <c r="E138" s="21" t="s">
        <v>245</v>
      </c>
      <c r="F138" s="21"/>
      <c r="G138" s="51">
        <f t="shared" si="59"/>
        <v>0</v>
      </c>
      <c r="H138" s="51">
        <f t="shared" si="59"/>
        <v>687.8</v>
      </c>
      <c r="I138" s="51">
        <f t="shared" si="59"/>
        <v>0</v>
      </c>
    </row>
    <row r="139" spans="1:9" ht="79.5" customHeight="1" x14ac:dyDescent="0.3">
      <c r="A139" s="4" t="s">
        <v>246</v>
      </c>
      <c r="B139" s="5" t="s">
        <v>2</v>
      </c>
      <c r="C139" s="5" t="s">
        <v>27</v>
      </c>
      <c r="D139" s="5" t="s">
        <v>111</v>
      </c>
      <c r="E139" s="5" t="s">
        <v>245</v>
      </c>
      <c r="F139" s="5" t="s">
        <v>205</v>
      </c>
      <c r="G139" s="11">
        <v>0</v>
      </c>
      <c r="H139" s="11">
        <v>687.8</v>
      </c>
      <c r="I139" s="11">
        <v>0</v>
      </c>
    </row>
    <row r="140" spans="1:9" ht="17.100000000000001" customHeight="1" x14ac:dyDescent="0.3">
      <c r="A140" s="13" t="s">
        <v>154</v>
      </c>
      <c r="B140" s="14" t="s">
        <v>2</v>
      </c>
      <c r="C140" s="14" t="s">
        <v>155</v>
      </c>
      <c r="D140" s="14" t="s">
        <v>5</v>
      </c>
      <c r="E140" s="14"/>
      <c r="F140" s="14"/>
      <c r="G140" s="15">
        <f>G141+G144</f>
        <v>235.86</v>
      </c>
      <c r="H140" s="15">
        <f>H141+H144</f>
        <v>323</v>
      </c>
      <c r="I140" s="15">
        <f>I141+I144</f>
        <v>343</v>
      </c>
    </row>
    <row r="141" spans="1:9" ht="51.45" customHeight="1" x14ac:dyDescent="0.3">
      <c r="A141" s="16" t="s">
        <v>156</v>
      </c>
      <c r="B141" s="17" t="s">
        <v>2</v>
      </c>
      <c r="C141" s="17" t="s">
        <v>155</v>
      </c>
      <c r="D141" s="17" t="s">
        <v>111</v>
      </c>
      <c r="E141" s="17"/>
      <c r="F141" s="17"/>
      <c r="G141" s="18">
        <f>G142</f>
        <v>37.92</v>
      </c>
      <c r="H141" s="18">
        <f t="shared" ref="H141:I141" si="60">H142</f>
        <v>100</v>
      </c>
      <c r="I141" s="18">
        <f t="shared" si="60"/>
        <v>100</v>
      </c>
    </row>
    <row r="142" spans="1:9" ht="34.200000000000003" customHeight="1" x14ac:dyDescent="0.3">
      <c r="A142" s="2" t="s">
        <v>8</v>
      </c>
      <c r="B142" s="3" t="s">
        <v>2</v>
      </c>
      <c r="C142" s="3" t="s">
        <v>155</v>
      </c>
      <c r="D142" s="3" t="s">
        <v>111</v>
      </c>
      <c r="E142" s="25" t="s">
        <v>9</v>
      </c>
      <c r="F142" s="3"/>
      <c r="G142" s="11">
        <f>G143</f>
        <v>37.92</v>
      </c>
      <c r="H142" s="11">
        <f t="shared" ref="H142:I142" si="61">H143</f>
        <v>100</v>
      </c>
      <c r="I142" s="11">
        <f t="shared" si="61"/>
        <v>100</v>
      </c>
    </row>
    <row r="143" spans="1:9" ht="85.5" customHeight="1" x14ac:dyDescent="0.3">
      <c r="A143" s="4" t="s">
        <v>10</v>
      </c>
      <c r="B143" s="5" t="s">
        <v>2</v>
      </c>
      <c r="C143" s="5" t="s">
        <v>155</v>
      </c>
      <c r="D143" s="5" t="s">
        <v>111</v>
      </c>
      <c r="E143" s="23" t="s">
        <v>9</v>
      </c>
      <c r="F143" s="5" t="s">
        <v>205</v>
      </c>
      <c r="G143" s="12">
        <v>37.92</v>
      </c>
      <c r="H143" s="12">
        <v>100</v>
      </c>
      <c r="I143" s="12">
        <v>100</v>
      </c>
    </row>
    <row r="144" spans="1:9" ht="17.100000000000001" customHeight="1" x14ac:dyDescent="0.3">
      <c r="A144" s="16" t="s">
        <v>157</v>
      </c>
      <c r="B144" s="17" t="s">
        <v>2</v>
      </c>
      <c r="C144" s="17" t="s">
        <v>155</v>
      </c>
      <c r="D144" s="17" t="s">
        <v>155</v>
      </c>
      <c r="E144" s="17"/>
      <c r="F144" s="17"/>
      <c r="G144" s="18">
        <f>G146+G147</f>
        <v>197.94</v>
      </c>
      <c r="H144" s="18">
        <f t="shared" ref="H144:I144" si="62">H146+H147</f>
        <v>223</v>
      </c>
      <c r="I144" s="18">
        <f t="shared" si="62"/>
        <v>243</v>
      </c>
    </row>
    <row r="145" spans="1:9" ht="51.45" customHeight="1" x14ac:dyDescent="0.3">
      <c r="A145" s="2" t="s">
        <v>158</v>
      </c>
      <c r="B145" s="3" t="s">
        <v>2</v>
      </c>
      <c r="C145" s="3" t="s">
        <v>155</v>
      </c>
      <c r="D145" s="3" t="s">
        <v>155</v>
      </c>
      <c r="E145" s="3" t="s">
        <v>159</v>
      </c>
      <c r="F145" s="3"/>
      <c r="G145" s="11">
        <f>G146</f>
        <v>20</v>
      </c>
      <c r="H145" s="11">
        <f t="shared" ref="H145:I145" si="63">H146</f>
        <v>20</v>
      </c>
      <c r="I145" s="11">
        <f t="shared" si="63"/>
        <v>20</v>
      </c>
    </row>
    <row r="146" spans="1:9" ht="102.6" customHeight="1" x14ac:dyDescent="0.3">
      <c r="A146" s="4" t="s">
        <v>160</v>
      </c>
      <c r="B146" s="5" t="s">
        <v>2</v>
      </c>
      <c r="C146" s="5" t="s">
        <v>155</v>
      </c>
      <c r="D146" s="5" t="s">
        <v>155</v>
      </c>
      <c r="E146" s="5" t="s">
        <v>159</v>
      </c>
      <c r="F146" s="5" t="s">
        <v>205</v>
      </c>
      <c r="G146" s="12">
        <v>20</v>
      </c>
      <c r="H146" s="12">
        <v>20</v>
      </c>
      <c r="I146" s="12">
        <v>20</v>
      </c>
    </row>
    <row r="147" spans="1:9" ht="68.400000000000006" customHeight="1" x14ac:dyDescent="0.3">
      <c r="A147" s="2" t="s">
        <v>161</v>
      </c>
      <c r="B147" s="3" t="s">
        <v>2</v>
      </c>
      <c r="C147" s="3" t="s">
        <v>155</v>
      </c>
      <c r="D147" s="3" t="s">
        <v>155</v>
      </c>
      <c r="E147" s="3" t="s">
        <v>162</v>
      </c>
      <c r="F147" s="3"/>
      <c r="G147" s="11">
        <f>G148+G149</f>
        <v>177.94</v>
      </c>
      <c r="H147" s="11">
        <f t="shared" ref="H147:I147" si="64">H148+H149</f>
        <v>203</v>
      </c>
      <c r="I147" s="11">
        <f t="shared" si="64"/>
        <v>223</v>
      </c>
    </row>
    <row r="148" spans="1:9" ht="164.25" customHeight="1" x14ac:dyDescent="0.3">
      <c r="A148" s="4" t="s">
        <v>213</v>
      </c>
      <c r="B148" s="5" t="s">
        <v>2</v>
      </c>
      <c r="C148" s="5" t="s">
        <v>155</v>
      </c>
      <c r="D148" s="5" t="s">
        <v>155</v>
      </c>
      <c r="E148" s="5" t="s">
        <v>162</v>
      </c>
      <c r="F148" s="5" t="s">
        <v>206</v>
      </c>
      <c r="G148" s="12">
        <v>174.94</v>
      </c>
      <c r="H148" s="12">
        <v>200</v>
      </c>
      <c r="I148" s="12">
        <v>220</v>
      </c>
    </row>
    <row r="149" spans="1:9" ht="119.7" customHeight="1" x14ac:dyDescent="0.3">
      <c r="A149" s="4" t="s">
        <v>163</v>
      </c>
      <c r="B149" s="5" t="s">
        <v>2</v>
      </c>
      <c r="C149" s="5" t="s">
        <v>155</v>
      </c>
      <c r="D149" s="5" t="s">
        <v>155</v>
      </c>
      <c r="E149" s="5" t="s">
        <v>162</v>
      </c>
      <c r="F149" s="5" t="s">
        <v>205</v>
      </c>
      <c r="G149" s="12">
        <v>3</v>
      </c>
      <c r="H149" s="12">
        <v>3</v>
      </c>
      <c r="I149" s="12">
        <v>3</v>
      </c>
    </row>
    <row r="150" spans="1:9" ht="17.100000000000001" customHeight="1" x14ac:dyDescent="0.3">
      <c r="A150" s="13" t="s">
        <v>164</v>
      </c>
      <c r="B150" s="14" t="s">
        <v>2</v>
      </c>
      <c r="C150" s="14" t="s">
        <v>165</v>
      </c>
      <c r="D150" s="14" t="s">
        <v>5</v>
      </c>
      <c r="E150" s="14"/>
      <c r="F150" s="14"/>
      <c r="G150" s="15">
        <f t="shared" ref="G150:I152" si="65">G151</f>
        <v>550</v>
      </c>
      <c r="H150" s="15">
        <f t="shared" si="65"/>
        <v>600</v>
      </c>
      <c r="I150" s="15">
        <f t="shared" si="65"/>
        <v>700</v>
      </c>
    </row>
    <row r="151" spans="1:9" ht="17.100000000000001" customHeight="1" x14ac:dyDescent="0.3">
      <c r="A151" s="16" t="s">
        <v>166</v>
      </c>
      <c r="B151" s="17" t="s">
        <v>2</v>
      </c>
      <c r="C151" s="17" t="s">
        <v>165</v>
      </c>
      <c r="D151" s="17" t="s">
        <v>4</v>
      </c>
      <c r="E151" s="17"/>
      <c r="F151" s="17"/>
      <c r="G151" s="18">
        <f t="shared" si="65"/>
        <v>550</v>
      </c>
      <c r="H151" s="18">
        <f t="shared" si="65"/>
        <v>600</v>
      </c>
      <c r="I151" s="18">
        <f t="shared" si="65"/>
        <v>700</v>
      </c>
    </row>
    <row r="152" spans="1:9" ht="51.45" customHeight="1" x14ac:dyDescent="0.3">
      <c r="A152" s="2" t="s">
        <v>176</v>
      </c>
      <c r="B152" s="3" t="s">
        <v>2</v>
      </c>
      <c r="C152" s="3" t="s">
        <v>165</v>
      </c>
      <c r="D152" s="3" t="s">
        <v>4</v>
      </c>
      <c r="E152" s="3" t="s">
        <v>177</v>
      </c>
      <c r="F152" s="3"/>
      <c r="G152" s="11">
        <f t="shared" si="65"/>
        <v>550</v>
      </c>
      <c r="H152" s="11">
        <f t="shared" si="65"/>
        <v>600</v>
      </c>
      <c r="I152" s="11">
        <f t="shared" si="65"/>
        <v>700</v>
      </c>
    </row>
    <row r="153" spans="1:9" ht="102.6" customHeight="1" x14ac:dyDescent="0.3">
      <c r="A153" s="4" t="s">
        <v>178</v>
      </c>
      <c r="B153" s="5" t="s">
        <v>2</v>
      </c>
      <c r="C153" s="5" t="s">
        <v>165</v>
      </c>
      <c r="D153" s="5" t="s">
        <v>4</v>
      </c>
      <c r="E153" s="5" t="s">
        <v>177</v>
      </c>
      <c r="F153" s="5" t="s">
        <v>205</v>
      </c>
      <c r="G153" s="12">
        <v>550</v>
      </c>
      <c r="H153" s="12">
        <v>600</v>
      </c>
      <c r="I153" s="12">
        <v>700</v>
      </c>
    </row>
    <row r="154" spans="1:9" ht="17.100000000000001" customHeight="1" x14ac:dyDescent="0.3">
      <c r="A154" s="13" t="s">
        <v>185</v>
      </c>
      <c r="B154" s="14" t="s">
        <v>2</v>
      </c>
      <c r="C154" s="14" t="s">
        <v>186</v>
      </c>
      <c r="D154" s="14" t="s">
        <v>5</v>
      </c>
      <c r="E154" s="14"/>
      <c r="F154" s="14"/>
      <c r="G154" s="15">
        <f>G155+G158</f>
        <v>1042</v>
      </c>
      <c r="H154" s="15">
        <f t="shared" ref="H154:I154" si="66">H155+H158</f>
        <v>6717.6</v>
      </c>
      <c r="I154" s="15">
        <f t="shared" si="66"/>
        <v>1100</v>
      </c>
    </row>
    <row r="155" spans="1:9" ht="17.100000000000001" customHeight="1" x14ac:dyDescent="0.3">
      <c r="A155" s="16" t="s">
        <v>187</v>
      </c>
      <c r="B155" s="17" t="s">
        <v>2</v>
      </c>
      <c r="C155" s="17" t="s">
        <v>186</v>
      </c>
      <c r="D155" s="17" t="s">
        <v>4</v>
      </c>
      <c r="E155" s="17"/>
      <c r="F155" s="17"/>
      <c r="G155" s="18">
        <f>G156</f>
        <v>1042</v>
      </c>
      <c r="H155" s="18">
        <f t="shared" ref="H155:I156" si="67">H156</f>
        <v>1060</v>
      </c>
      <c r="I155" s="18">
        <f t="shared" si="67"/>
        <v>1100</v>
      </c>
    </row>
    <row r="156" spans="1:9" ht="34.200000000000003" customHeight="1" x14ac:dyDescent="0.3">
      <c r="A156" s="2" t="s">
        <v>188</v>
      </c>
      <c r="B156" s="3" t="s">
        <v>2</v>
      </c>
      <c r="C156" s="3" t="s">
        <v>186</v>
      </c>
      <c r="D156" s="3" t="s">
        <v>4</v>
      </c>
      <c r="E156" s="3" t="s">
        <v>189</v>
      </c>
      <c r="F156" s="3"/>
      <c r="G156" s="11">
        <f>G157</f>
        <v>1042</v>
      </c>
      <c r="H156" s="11">
        <f t="shared" si="67"/>
        <v>1060</v>
      </c>
      <c r="I156" s="11">
        <f t="shared" si="67"/>
        <v>1100</v>
      </c>
    </row>
    <row r="157" spans="1:9" ht="68.400000000000006" customHeight="1" x14ac:dyDescent="0.3">
      <c r="A157" s="4" t="s">
        <v>190</v>
      </c>
      <c r="B157" s="5" t="s">
        <v>2</v>
      </c>
      <c r="C157" s="5" t="s">
        <v>186</v>
      </c>
      <c r="D157" s="5" t="s">
        <v>4</v>
      </c>
      <c r="E157" s="5" t="s">
        <v>189</v>
      </c>
      <c r="F157" s="5" t="s">
        <v>209</v>
      </c>
      <c r="G157" s="12">
        <v>1042</v>
      </c>
      <c r="H157" s="12">
        <v>1060</v>
      </c>
      <c r="I157" s="12">
        <v>1100</v>
      </c>
    </row>
    <row r="158" spans="1:9" ht="17.100000000000001" customHeight="1" x14ac:dyDescent="0.3">
      <c r="A158" s="16" t="s">
        <v>249</v>
      </c>
      <c r="B158" s="17" t="s">
        <v>2</v>
      </c>
      <c r="C158" s="17" t="s">
        <v>186</v>
      </c>
      <c r="D158" s="17" t="s">
        <v>59</v>
      </c>
      <c r="E158" s="17"/>
      <c r="F158" s="17"/>
      <c r="G158" s="18">
        <f>G159</f>
        <v>0</v>
      </c>
      <c r="H158" s="18">
        <f t="shared" ref="H158:I159" si="68">H159</f>
        <v>5657.6</v>
      </c>
      <c r="I158" s="18">
        <f t="shared" si="68"/>
        <v>0</v>
      </c>
    </row>
    <row r="159" spans="1:9" ht="51.45" customHeight="1" x14ac:dyDescent="0.3">
      <c r="A159" s="2" t="s">
        <v>191</v>
      </c>
      <c r="B159" s="3" t="s">
        <v>2</v>
      </c>
      <c r="C159" s="3" t="s">
        <v>186</v>
      </c>
      <c r="D159" s="3" t="s">
        <v>59</v>
      </c>
      <c r="E159" s="21" t="s">
        <v>231</v>
      </c>
      <c r="F159" s="3"/>
      <c r="G159" s="11">
        <f>G160</f>
        <v>0</v>
      </c>
      <c r="H159" s="11">
        <f t="shared" si="68"/>
        <v>5657.6</v>
      </c>
      <c r="I159" s="11">
        <f t="shared" si="68"/>
        <v>0</v>
      </c>
    </row>
    <row r="160" spans="1:9" ht="68.400000000000006" customHeight="1" x14ac:dyDescent="0.3">
      <c r="A160" s="4" t="s">
        <v>192</v>
      </c>
      <c r="B160" s="5" t="s">
        <v>2</v>
      </c>
      <c r="C160" s="5" t="s">
        <v>186</v>
      </c>
      <c r="D160" s="5" t="s">
        <v>59</v>
      </c>
      <c r="E160" s="5" t="s">
        <v>231</v>
      </c>
      <c r="F160" s="5" t="s">
        <v>209</v>
      </c>
      <c r="G160" s="12">
        <v>0</v>
      </c>
      <c r="H160" s="12">
        <v>5657.6</v>
      </c>
      <c r="I160" s="12">
        <v>0</v>
      </c>
    </row>
    <row r="161" spans="1:9" ht="17.100000000000001" customHeight="1" x14ac:dyDescent="0.3">
      <c r="A161" s="13" t="s">
        <v>193</v>
      </c>
      <c r="B161" s="14" t="s">
        <v>2</v>
      </c>
      <c r="C161" s="14" t="s">
        <v>38</v>
      </c>
      <c r="D161" s="14" t="s">
        <v>5</v>
      </c>
      <c r="E161" s="14"/>
      <c r="F161" s="14"/>
      <c r="G161" s="15">
        <f>G162</f>
        <v>180</v>
      </c>
      <c r="H161" s="15">
        <f t="shared" ref="H161:I162" si="69">H162</f>
        <v>150</v>
      </c>
      <c r="I161" s="15">
        <f t="shared" si="69"/>
        <v>150</v>
      </c>
    </row>
    <row r="162" spans="1:9" ht="17.100000000000001" customHeight="1" x14ac:dyDescent="0.3">
      <c r="A162" s="16" t="s">
        <v>194</v>
      </c>
      <c r="B162" s="17" t="s">
        <v>2</v>
      </c>
      <c r="C162" s="17" t="s">
        <v>38</v>
      </c>
      <c r="D162" s="17" t="s">
        <v>57</v>
      </c>
      <c r="E162" s="17"/>
      <c r="F162" s="17"/>
      <c r="G162" s="18">
        <f>G163</f>
        <v>180</v>
      </c>
      <c r="H162" s="18">
        <f t="shared" si="69"/>
        <v>150</v>
      </c>
      <c r="I162" s="18">
        <f t="shared" si="69"/>
        <v>150</v>
      </c>
    </row>
    <row r="163" spans="1:9" ht="51.45" customHeight="1" x14ac:dyDescent="0.3">
      <c r="A163" s="2" t="s">
        <v>195</v>
      </c>
      <c r="B163" s="3" t="s">
        <v>2</v>
      </c>
      <c r="C163" s="3" t="s">
        <v>38</v>
      </c>
      <c r="D163" s="3" t="s">
        <v>57</v>
      </c>
      <c r="E163" s="3" t="s">
        <v>196</v>
      </c>
      <c r="F163" s="3"/>
      <c r="G163" s="11">
        <f>G164</f>
        <v>180</v>
      </c>
      <c r="H163" s="11">
        <f t="shared" ref="H163:I163" si="70">H164</f>
        <v>150</v>
      </c>
      <c r="I163" s="11">
        <f t="shared" si="70"/>
        <v>150</v>
      </c>
    </row>
    <row r="164" spans="1:9" ht="102.6" customHeight="1" x14ac:dyDescent="0.3">
      <c r="A164" s="4" t="s">
        <v>197</v>
      </c>
      <c r="B164" s="5" t="s">
        <v>2</v>
      </c>
      <c r="C164" s="5" t="s">
        <v>38</v>
      </c>
      <c r="D164" s="5" t="s">
        <v>57</v>
      </c>
      <c r="E164" s="5" t="s">
        <v>196</v>
      </c>
      <c r="F164" s="5" t="s">
        <v>205</v>
      </c>
      <c r="G164" s="12">
        <f>130+50</f>
        <v>180</v>
      </c>
      <c r="H164" s="12">
        <v>150</v>
      </c>
      <c r="I164" s="12">
        <v>150</v>
      </c>
    </row>
    <row r="165" spans="1:9" ht="85.5" customHeight="1" x14ac:dyDescent="0.3">
      <c r="A165" s="8" t="s">
        <v>199</v>
      </c>
      <c r="B165" s="9" t="s">
        <v>2</v>
      </c>
      <c r="C165" s="9"/>
      <c r="D165" s="9"/>
      <c r="E165" s="9"/>
      <c r="F165" s="9"/>
      <c r="G165" s="10">
        <f>G166+G183</f>
        <v>35067.799999999996</v>
      </c>
      <c r="H165" s="10">
        <f>H166+H183</f>
        <v>15183.4</v>
      </c>
      <c r="I165" s="10">
        <f>I166+I183</f>
        <v>13278.529999999999</v>
      </c>
    </row>
    <row r="166" spans="1:9" ht="17.100000000000001" customHeight="1" x14ac:dyDescent="0.3">
      <c r="A166" s="13" t="s">
        <v>164</v>
      </c>
      <c r="B166" s="14" t="s">
        <v>2</v>
      </c>
      <c r="C166" s="14" t="s">
        <v>165</v>
      </c>
      <c r="D166" s="14" t="s">
        <v>5</v>
      </c>
      <c r="E166" s="14"/>
      <c r="F166" s="14"/>
      <c r="G166" s="15">
        <f>G167</f>
        <v>34847.409999999996</v>
      </c>
      <c r="H166" s="15">
        <f t="shared" ref="H166:I166" si="71">H167</f>
        <v>14883.4</v>
      </c>
      <c r="I166" s="15">
        <f t="shared" si="71"/>
        <v>12978.529999999999</v>
      </c>
    </row>
    <row r="167" spans="1:9" ht="17.100000000000001" customHeight="1" x14ac:dyDescent="0.3">
      <c r="A167" s="16" t="s">
        <v>166</v>
      </c>
      <c r="B167" s="17" t="s">
        <v>2</v>
      </c>
      <c r="C167" s="17" t="s">
        <v>165</v>
      </c>
      <c r="D167" s="17" t="s">
        <v>4</v>
      </c>
      <c r="E167" s="17"/>
      <c r="F167" s="17"/>
      <c r="G167" s="18">
        <f>G168+G170+G174+G177+G182+G180</f>
        <v>34847.409999999996</v>
      </c>
      <c r="H167" s="18">
        <f t="shared" ref="H167:I167" si="72">H168+H170+H174+H177+H182+H180</f>
        <v>14883.4</v>
      </c>
      <c r="I167" s="18">
        <f t="shared" si="72"/>
        <v>12978.529999999999</v>
      </c>
    </row>
    <row r="168" spans="1:9" ht="89.25" customHeight="1" x14ac:dyDescent="0.3">
      <c r="A168" s="29" t="s">
        <v>235</v>
      </c>
      <c r="B168" s="21" t="s">
        <v>2</v>
      </c>
      <c r="C168" s="21" t="s">
        <v>165</v>
      </c>
      <c r="D168" s="21" t="s">
        <v>4</v>
      </c>
      <c r="E168" s="21" t="s">
        <v>237</v>
      </c>
      <c r="F168" s="21"/>
      <c r="G168" s="28">
        <f>G169</f>
        <v>16594.740000000002</v>
      </c>
      <c r="H168" s="28">
        <f t="shared" ref="H168:I168" si="73">H169</f>
        <v>0</v>
      </c>
      <c r="I168" s="28">
        <f t="shared" si="73"/>
        <v>0</v>
      </c>
    </row>
    <row r="169" spans="1:9" ht="114.75" customHeight="1" x14ac:dyDescent="0.3">
      <c r="A169" s="4" t="s">
        <v>236</v>
      </c>
      <c r="B169" s="24" t="s">
        <v>2</v>
      </c>
      <c r="C169" s="24" t="s">
        <v>165</v>
      </c>
      <c r="D169" s="24" t="s">
        <v>4</v>
      </c>
      <c r="E169" s="23" t="s">
        <v>237</v>
      </c>
      <c r="F169" s="24" t="s">
        <v>205</v>
      </c>
      <c r="G169" s="12">
        <f>813.13+16721.96-940.35</f>
        <v>16594.740000000002</v>
      </c>
      <c r="H169" s="12">
        <v>0</v>
      </c>
      <c r="I169" s="12">
        <v>0</v>
      </c>
    </row>
    <row r="170" spans="1:9" ht="51.45" customHeight="1" x14ac:dyDescent="0.3">
      <c r="A170" s="2" t="s">
        <v>167</v>
      </c>
      <c r="B170" s="3" t="s">
        <v>2</v>
      </c>
      <c r="C170" s="3" t="s">
        <v>165</v>
      </c>
      <c r="D170" s="3" t="s">
        <v>4</v>
      </c>
      <c r="E170" s="3" t="s">
        <v>168</v>
      </c>
      <c r="F170" s="3"/>
      <c r="G170" s="11">
        <f>G171+G172+G173</f>
        <v>10163.120000000001</v>
      </c>
      <c r="H170" s="11">
        <f t="shared" ref="H170:I170" si="74">H171+H172+H173</f>
        <v>8592.4</v>
      </c>
      <c r="I170" s="11">
        <f t="shared" si="74"/>
        <v>7106.53</v>
      </c>
    </row>
    <row r="171" spans="1:9" ht="168" customHeight="1" x14ac:dyDescent="0.3">
      <c r="A171" s="6" t="s">
        <v>169</v>
      </c>
      <c r="B171" s="5" t="s">
        <v>2</v>
      </c>
      <c r="C171" s="5" t="s">
        <v>165</v>
      </c>
      <c r="D171" s="5" t="s">
        <v>4</v>
      </c>
      <c r="E171" s="5" t="s">
        <v>168</v>
      </c>
      <c r="F171" s="5" t="s">
        <v>206</v>
      </c>
      <c r="G171" s="12">
        <v>4856.04</v>
      </c>
      <c r="H171" s="12">
        <v>4678</v>
      </c>
      <c r="I171" s="12">
        <f>4890-607.2</f>
        <v>4282.8</v>
      </c>
    </row>
    <row r="172" spans="1:9" ht="102.6" customHeight="1" x14ac:dyDescent="0.3">
      <c r="A172" s="4" t="s">
        <v>170</v>
      </c>
      <c r="B172" s="5" t="s">
        <v>2</v>
      </c>
      <c r="C172" s="5" t="s">
        <v>165</v>
      </c>
      <c r="D172" s="5" t="s">
        <v>4</v>
      </c>
      <c r="E172" s="5" t="s">
        <v>168</v>
      </c>
      <c r="F172" s="5" t="s">
        <v>205</v>
      </c>
      <c r="G172" s="12">
        <v>5086</v>
      </c>
      <c r="H172" s="12">
        <f>5722-1901.6</f>
        <v>3820.4</v>
      </c>
      <c r="I172" s="12">
        <f>4627.73-1886</f>
        <v>2741.7299999999996</v>
      </c>
    </row>
    <row r="173" spans="1:9" ht="68.400000000000006" customHeight="1" x14ac:dyDescent="0.3">
      <c r="A173" s="4" t="s">
        <v>171</v>
      </c>
      <c r="B173" s="5" t="s">
        <v>2</v>
      </c>
      <c r="C173" s="5" t="s">
        <v>165</v>
      </c>
      <c r="D173" s="5" t="s">
        <v>4</v>
      </c>
      <c r="E173" s="5" t="s">
        <v>168</v>
      </c>
      <c r="F173" s="5" t="s">
        <v>208</v>
      </c>
      <c r="G173" s="12">
        <v>221.08</v>
      </c>
      <c r="H173" s="12">
        <v>94</v>
      </c>
      <c r="I173" s="12">
        <v>82</v>
      </c>
    </row>
    <row r="174" spans="1:9" ht="34.200000000000003" customHeight="1" x14ac:dyDescent="0.3">
      <c r="A174" s="2" t="s">
        <v>172</v>
      </c>
      <c r="B174" s="3" t="s">
        <v>2</v>
      </c>
      <c r="C174" s="3" t="s">
        <v>165</v>
      </c>
      <c r="D174" s="3" t="s">
        <v>4</v>
      </c>
      <c r="E174" s="3" t="s">
        <v>173</v>
      </c>
      <c r="F174" s="3"/>
      <c r="G174" s="11">
        <f>G175+G176</f>
        <v>843.9</v>
      </c>
      <c r="H174" s="11">
        <f t="shared" ref="H174:I174" si="75">H175+H176</f>
        <v>1300</v>
      </c>
      <c r="I174" s="11">
        <f t="shared" si="75"/>
        <v>881</v>
      </c>
    </row>
    <row r="175" spans="1:9" ht="171" customHeight="1" x14ac:dyDescent="0.3">
      <c r="A175" s="4" t="s">
        <v>174</v>
      </c>
      <c r="B175" s="5" t="s">
        <v>2</v>
      </c>
      <c r="C175" s="5" t="s">
        <v>165</v>
      </c>
      <c r="D175" s="5" t="s">
        <v>4</v>
      </c>
      <c r="E175" s="5" t="s">
        <v>173</v>
      </c>
      <c r="F175" s="5" t="s">
        <v>206</v>
      </c>
      <c r="G175" s="12">
        <f>912.9-300</f>
        <v>612.9</v>
      </c>
      <c r="H175" s="12">
        <v>950</v>
      </c>
      <c r="I175" s="12">
        <f>990-250</f>
        <v>740</v>
      </c>
    </row>
    <row r="176" spans="1:9" ht="85.5" customHeight="1" x14ac:dyDescent="0.3">
      <c r="A176" s="22" t="s">
        <v>175</v>
      </c>
      <c r="B176" s="5" t="s">
        <v>2</v>
      </c>
      <c r="C176" s="5" t="s">
        <v>165</v>
      </c>
      <c r="D176" s="5" t="s">
        <v>4</v>
      </c>
      <c r="E176" s="5" t="s">
        <v>173</v>
      </c>
      <c r="F176" s="5" t="s">
        <v>205</v>
      </c>
      <c r="G176" s="12">
        <v>231</v>
      </c>
      <c r="H176" s="12">
        <v>350</v>
      </c>
      <c r="I176" s="12">
        <f>250-109</f>
        <v>141</v>
      </c>
    </row>
    <row r="177" spans="1:9" ht="188.1" customHeight="1" x14ac:dyDescent="0.3">
      <c r="A177" s="27" t="s">
        <v>179</v>
      </c>
      <c r="B177" s="21" t="s">
        <v>2</v>
      </c>
      <c r="C177" s="21" t="s">
        <v>165</v>
      </c>
      <c r="D177" s="21" t="s">
        <v>4</v>
      </c>
      <c r="E177" s="21" t="s">
        <v>180</v>
      </c>
      <c r="F177" s="21"/>
      <c r="G177" s="28">
        <f>G178</f>
        <v>6551.2</v>
      </c>
      <c r="H177" s="28">
        <f t="shared" ref="H177:I177" si="76">H178</f>
        <v>4991</v>
      </c>
      <c r="I177" s="28">
        <f t="shared" si="76"/>
        <v>4991</v>
      </c>
    </row>
    <row r="178" spans="1:9" ht="269.25" customHeight="1" x14ac:dyDescent="0.3">
      <c r="A178" s="6" t="s">
        <v>181</v>
      </c>
      <c r="B178" s="5" t="s">
        <v>2</v>
      </c>
      <c r="C178" s="5" t="s">
        <v>165</v>
      </c>
      <c r="D178" s="5" t="s">
        <v>4</v>
      </c>
      <c r="E178" s="5" t="s">
        <v>180</v>
      </c>
      <c r="F178" s="5" t="s">
        <v>206</v>
      </c>
      <c r="G178" s="12">
        <v>6551.2</v>
      </c>
      <c r="H178" s="12">
        <v>4991</v>
      </c>
      <c r="I178" s="12">
        <v>4991</v>
      </c>
    </row>
    <row r="179" spans="1:9" ht="89.25" customHeight="1" x14ac:dyDescent="0.3">
      <c r="A179" s="29" t="s">
        <v>220</v>
      </c>
      <c r="B179" s="21" t="s">
        <v>2</v>
      </c>
      <c r="C179" s="21" t="s">
        <v>165</v>
      </c>
      <c r="D179" s="21" t="s">
        <v>4</v>
      </c>
      <c r="E179" s="21" t="s">
        <v>221</v>
      </c>
      <c r="F179" s="21"/>
      <c r="G179" s="28">
        <f>G180</f>
        <v>483.91999999999996</v>
      </c>
      <c r="H179" s="28">
        <f t="shared" ref="H179:I179" si="77">H180</f>
        <v>0</v>
      </c>
      <c r="I179" s="28">
        <f t="shared" si="77"/>
        <v>0</v>
      </c>
    </row>
    <row r="180" spans="1:9" ht="114.75" customHeight="1" x14ac:dyDescent="0.3">
      <c r="A180" s="4" t="s">
        <v>222</v>
      </c>
      <c r="B180" s="24" t="s">
        <v>2</v>
      </c>
      <c r="C180" s="24" t="s">
        <v>165</v>
      </c>
      <c r="D180" s="24" t="s">
        <v>4</v>
      </c>
      <c r="E180" s="23" t="s">
        <v>221</v>
      </c>
      <c r="F180" s="24" t="s">
        <v>205</v>
      </c>
      <c r="G180" s="12">
        <f>48.39+435.53</f>
        <v>483.91999999999996</v>
      </c>
      <c r="H180" s="12">
        <v>0</v>
      </c>
      <c r="I180" s="12">
        <v>0</v>
      </c>
    </row>
    <row r="181" spans="1:9" ht="96.75" customHeight="1" x14ac:dyDescent="0.3">
      <c r="A181" s="2" t="s">
        <v>182</v>
      </c>
      <c r="B181" s="3" t="s">
        <v>2</v>
      </c>
      <c r="C181" s="3" t="s">
        <v>165</v>
      </c>
      <c r="D181" s="3" t="s">
        <v>4</v>
      </c>
      <c r="E181" s="25" t="s">
        <v>183</v>
      </c>
      <c r="F181" s="3"/>
      <c r="G181" s="11">
        <f>G182</f>
        <v>210.53</v>
      </c>
      <c r="H181" s="11">
        <f t="shared" ref="H181:I181" si="78">H182</f>
        <v>0</v>
      </c>
      <c r="I181" s="11">
        <f t="shared" si="78"/>
        <v>0</v>
      </c>
    </row>
    <row r="182" spans="1:9" ht="136.94999999999999" customHeight="1" x14ac:dyDescent="0.3">
      <c r="A182" s="30" t="s">
        <v>184</v>
      </c>
      <c r="B182" s="23" t="s">
        <v>2</v>
      </c>
      <c r="C182" s="23" t="s">
        <v>165</v>
      </c>
      <c r="D182" s="23" t="s">
        <v>4</v>
      </c>
      <c r="E182" s="23" t="s">
        <v>183</v>
      </c>
      <c r="F182" s="23" t="s">
        <v>205</v>
      </c>
      <c r="G182" s="31">
        <v>210.53</v>
      </c>
      <c r="H182" s="31">
        <v>0</v>
      </c>
      <c r="I182" s="31">
        <v>0</v>
      </c>
    </row>
    <row r="183" spans="1:9" ht="17.100000000000001" customHeight="1" x14ac:dyDescent="0.3">
      <c r="A183" s="13" t="s">
        <v>193</v>
      </c>
      <c r="B183" s="14" t="s">
        <v>2</v>
      </c>
      <c r="C183" s="14" t="s">
        <v>38</v>
      </c>
      <c r="D183" s="14" t="s">
        <v>5</v>
      </c>
      <c r="E183" s="14"/>
      <c r="F183" s="14"/>
      <c r="G183" s="15">
        <f t="shared" ref="G183:I185" si="79">G184</f>
        <v>220.39</v>
      </c>
      <c r="H183" s="15">
        <f t="shared" si="79"/>
        <v>300</v>
      </c>
      <c r="I183" s="15">
        <f t="shared" si="79"/>
        <v>300</v>
      </c>
    </row>
    <row r="184" spans="1:9" ht="17.100000000000001" customHeight="1" x14ac:dyDescent="0.3">
      <c r="A184" s="16" t="s">
        <v>194</v>
      </c>
      <c r="B184" s="17" t="s">
        <v>2</v>
      </c>
      <c r="C184" s="17" t="s">
        <v>38</v>
      </c>
      <c r="D184" s="17" t="s">
        <v>57</v>
      </c>
      <c r="E184" s="17"/>
      <c r="F184" s="17"/>
      <c r="G184" s="18">
        <f>G185</f>
        <v>220.39</v>
      </c>
      <c r="H184" s="18">
        <f t="shared" si="79"/>
        <v>300</v>
      </c>
      <c r="I184" s="18">
        <f t="shared" si="79"/>
        <v>300</v>
      </c>
    </row>
    <row r="185" spans="1:9" ht="51.45" customHeight="1" x14ac:dyDescent="0.3">
      <c r="A185" s="2" t="s">
        <v>195</v>
      </c>
      <c r="B185" s="3" t="s">
        <v>2</v>
      </c>
      <c r="C185" s="3" t="s">
        <v>38</v>
      </c>
      <c r="D185" s="3" t="s">
        <v>57</v>
      </c>
      <c r="E185" s="3" t="s">
        <v>196</v>
      </c>
      <c r="F185" s="3"/>
      <c r="G185" s="11">
        <f t="shared" si="79"/>
        <v>220.39</v>
      </c>
      <c r="H185" s="11">
        <f t="shared" si="79"/>
        <v>300</v>
      </c>
      <c r="I185" s="11">
        <f t="shared" si="79"/>
        <v>300</v>
      </c>
    </row>
    <row r="186" spans="1:9" ht="102.6" customHeight="1" x14ac:dyDescent="0.3">
      <c r="A186" s="4" t="s">
        <v>197</v>
      </c>
      <c r="B186" s="5" t="s">
        <v>2</v>
      </c>
      <c r="C186" s="5" t="s">
        <v>38</v>
      </c>
      <c r="D186" s="5" t="s">
        <v>57</v>
      </c>
      <c r="E186" s="5" t="s">
        <v>196</v>
      </c>
      <c r="F186" s="5" t="s">
        <v>205</v>
      </c>
      <c r="G186" s="12">
        <v>220.39</v>
      </c>
      <c r="H186" s="12">
        <v>300</v>
      </c>
      <c r="I186" s="12">
        <v>300</v>
      </c>
    </row>
    <row r="187" spans="1:9" ht="17.100000000000001" customHeight="1" x14ac:dyDescent="0.3">
      <c r="A187" s="32" t="s">
        <v>198</v>
      </c>
      <c r="B187" s="33"/>
      <c r="C187" s="33"/>
      <c r="D187" s="33"/>
      <c r="E187" s="33"/>
      <c r="F187" s="33"/>
      <c r="G187" s="34">
        <f>G16+G165</f>
        <v>94236.950000000012</v>
      </c>
      <c r="H187" s="34">
        <f>H16+H165</f>
        <v>57912.68</v>
      </c>
      <c r="I187" s="34">
        <f>I16+I165</f>
        <v>53406.89</v>
      </c>
    </row>
    <row r="188" spans="1:9" ht="14.4" x14ac:dyDescent="0.3"/>
  </sheetData>
  <mergeCells count="9">
    <mergeCell ref="A11:I11"/>
    <mergeCell ref="A12:I12"/>
    <mergeCell ref="G14:I14"/>
    <mergeCell ref="D14:D15"/>
    <mergeCell ref="E14:E15"/>
    <mergeCell ref="A14:A15"/>
    <mergeCell ref="B14:B15"/>
    <mergeCell ref="C14:C15"/>
    <mergeCell ref="F14:F15"/>
  </mergeCells>
  <pageMargins left="0.78740157480314965" right="0.19685039370078741" top="0.39370078740157483" bottom="0.39370078740157483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rep:2.54.0.503</dc:description>
  <cp:lastModifiedBy>Васильева Любовь Николаевна</cp:lastModifiedBy>
  <cp:lastPrinted>2024-11-25T08:20:22Z</cp:lastPrinted>
  <dcterms:created xsi:type="dcterms:W3CDTF">2022-01-12T11:29:31Z</dcterms:created>
  <dcterms:modified xsi:type="dcterms:W3CDTF">2024-12-06T10:31:24Z</dcterms:modified>
</cp:coreProperties>
</file>